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cnzfenx400\D\COMUN\DIV. DE RECURSOS HUMANOS\CONTROL DE INDICADORES  - Geraldine\Control Indicadores 2022\Nómina PORTAL-2022\2-Febrero\"/>
    </mc:Choice>
  </mc:AlternateContent>
  <xr:revisionPtr revIDLastSave="0" documentId="13_ncr:1_{0D606DA3-4047-40B9-9BAD-8274BA78E2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Hoja1!$A$8:$O$31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N21" i="1"/>
  <c r="H21" i="1"/>
  <c r="L19" i="1" l="1"/>
  <c r="J19" i="1"/>
  <c r="H19" i="1"/>
  <c r="K18" i="1"/>
  <c r="I18" i="1"/>
  <c r="L16" i="1"/>
  <c r="J16" i="1"/>
  <c r="H16" i="1"/>
  <c r="K15" i="1"/>
  <c r="I15" i="1"/>
  <c r="L13" i="1"/>
  <c r="J13" i="1"/>
  <c r="H13" i="1"/>
  <c r="K12" i="1"/>
  <c r="I12" i="1"/>
  <c r="L10" i="1"/>
  <c r="J10" i="1"/>
  <c r="H10" i="1"/>
  <c r="K9" i="1"/>
  <c r="I9" i="1"/>
  <c r="I10" i="1" s="1"/>
  <c r="I16" i="1" l="1"/>
  <c r="M12" i="1"/>
  <c r="N12" i="1" s="1"/>
  <c r="I19" i="1"/>
  <c r="M9" i="1"/>
  <c r="N9" i="1" s="1"/>
  <c r="I13" i="1"/>
  <c r="M15" i="1"/>
  <c r="N15" i="1" s="1"/>
  <c r="K16" i="1"/>
  <c r="M18" i="1"/>
  <c r="N18" i="1" s="1"/>
  <c r="K19" i="1"/>
  <c r="K13" i="1"/>
  <c r="K10" i="1"/>
  <c r="M16" i="1" l="1"/>
  <c r="N16" i="1"/>
  <c r="N19" i="1"/>
  <c r="M19" i="1"/>
  <c r="M10" i="1"/>
  <c r="N10" i="1"/>
  <c r="N13" i="1"/>
  <c r="M13" i="1"/>
</calcChain>
</file>

<file path=xl/sharedStrings.xml><?xml version="1.0" encoding="utf-8"?>
<sst xmlns="http://schemas.openxmlformats.org/spreadsheetml/2006/main" count="47" uniqueCount="42">
  <si>
    <t>CONSEJO NACIONAL DE ZONAS FRANCAS DE EXPORTACION</t>
  </si>
  <si>
    <t>DEPARTAMENTO DE RECURSOS HUMANOS</t>
  </si>
  <si>
    <t>NOMBRE Y APELLIDO</t>
  </si>
  <si>
    <t>GENERO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</si>
  <si>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</si>
  <si>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</si>
  <si>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</si>
  <si>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</si>
  <si>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</si>
  <si>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</si>
  <si>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</si>
  <si>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</si>
  <si>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</si>
  <si>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</si>
  <si>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HOMBRE</t>
  </si>
  <si>
    <t>MUJER</t>
  </si>
  <si>
    <t>DEPARTAMENTO ADMINISTATIVO Y FINANCIERO</t>
  </si>
  <si>
    <t>JOAQUIN  JIMENEZ</t>
  </si>
  <si>
    <t>ENCARGADO  ADMINISTATIVO Y FINANCIERO</t>
  </si>
  <si>
    <t>CONTRATADO</t>
  </si>
  <si>
    <t>DEPARTAMENTO DE PROMOCION</t>
  </si>
  <si>
    <t>JULISSA BURGOS</t>
  </si>
  <si>
    <t>COORDINADORA</t>
  </si>
  <si>
    <t>DIVISION ANALISIS ECONOMICO Y COMPETITIVIDAD</t>
  </si>
  <si>
    <t>PAOLA RODRIGUEZ</t>
  </si>
  <si>
    <t>ENCARGADA DIVISION ANALISIS ECONOMICO Y COMPETITIVIDAD</t>
  </si>
  <si>
    <t>OFICINA REGIONAL SANTIAGO</t>
  </si>
  <si>
    <t>DAYELIN GOMEZ</t>
  </si>
  <si>
    <t>ENCARGADA OFICINA REGIONAL SANTIAGO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</si>
  <si>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</si>
  <si>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</si>
  <si>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</si>
  <si>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</si>
  <si>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</si>
  <si>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</si>
  <si>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</si>
  <si>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</si>
  <si>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</si>
  <si>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INICIO CONTRATO</t>
  </si>
  <si>
    <t>TERMINO CONTRATO</t>
  </si>
  <si>
    <t>NOMINA PERSONAL CONTRATADO FEBRERO 2022</t>
  </si>
  <si>
    <t>CERTIFICO QUE ESTA NOMINA DE PAGO ESTA CORRECTA Y COMPLETA Y QUE LAS PERSONAS ENUMERADAS EN LA MISMA SON LAS QUE AL 28 DE FEBRERO DE 2022 FIGURAN EN LOS RECORDS DE PERSONAL CONTRATADO Y CONTRATADO EN PRUEBA QUE MANTIENE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</si>
</sst>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/>
    <xf numFmtId="0" fontId="0" fillId="2" borderId="0" xfId="0" applyFill="1"/>
    <xf numFmtId="43" fontId="0" fillId="2" borderId="0" xfId="0" applyNumberFormat="1" applyFill="1"/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43" fontId="7" fillId="0" borderId="2" xfId="1" applyFont="1" applyFill="1" applyBorder="1" applyAlignment="1" applyProtection="1">
      <alignment horizontal="center" vertical="center"/>
      <protection locked="0"/>
    </xf>
    <xf numFmtId="43" fontId="7" fillId="0" borderId="2" xfId="1" applyFont="1" applyFill="1" applyBorder="1" applyAlignment="1" applyProtection="1">
      <alignment vertical="center"/>
    </xf>
    <xf numFmtId="43" fontId="7" fillId="0" borderId="2" xfId="0" applyNumberFormat="1" applyFont="1" applyBorder="1" applyAlignment="1">
      <alignment vertical="center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43" fontId="7" fillId="3" borderId="2" xfId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43" fontId="6" fillId="4" borderId="2" xfId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43" fontId="6" fillId="4" borderId="2" xfId="1" applyFont="1" applyFill="1" applyBorder="1" applyAlignment="1" applyProtection="1">
      <alignment vertical="center"/>
    </xf>
    <xf numFmtId="43" fontId="6" fillId="4" borderId="2" xfId="0" applyNumberFormat="1" applyFont="1" applyFill="1" applyBorder="1" applyAlignment="1">
      <alignment vertical="center"/>
    </xf>
    <xf numFmtId="14" fontId="7" fillId="0" borderId="2" xfId="0" applyNumberFormat="1" applyFont="1" applyFill="1" applyBorder="1" applyAlignment="1" applyProtection="1">
      <alignment horizontal="left" vertical="center" wrapText="1"/>
      <protection locked="0"/>
    </xf>
    <xf numFmtId="43" fontId="0" fillId="0" borderId="0" xfId="0" applyNumberFormat="1"/>
    <xf numFmtId="0" fontId="0" fillId="0" borderId="0" xfId="0" applyNumberFormat="1"/>
    <xf numFmtId="44" fontId="0" fillId="0" borderId="0" xfId="0" applyNumberFormat="1"/>
    <xf numFmtId="0" fontId="0" fillId="0" borderId="0" xfId="0" applyFill="1"/>
    <xf numFmtId="43" fontId="0" fillId="0" borderId="0" xfId="0" applyNumberFormat="1" applyFill="1"/>
    <xf numFmtId="0" fontId="0" fillId="5" borderId="0" xfId="0" applyFill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43" fontId="6" fillId="0" borderId="5" xfId="0" applyNumberFormat="1" applyFont="1" applyFill="1" applyBorder="1" applyAlignment="1">
      <alignment horizontal="center" vertical="center" wrapText="1"/>
    </xf>
    <xf numFmtId="43" fontId="6" fillId="0" borderId="7" xfId="0" applyNumberFormat="1" applyFont="1" applyFill="1" applyBorder="1" applyAlignment="1">
      <alignment horizontal="center" vertical="center" wrapText="1"/>
    </xf>
    <xf numFmtId="43" fontId="6" fillId="4" borderId="5" xfId="1" applyFont="1" applyFill="1" applyBorder="1" applyAlignment="1" applyProtection="1">
      <alignment horizontal="center" vertical="center" wrapText="1"/>
      <protection locked="0"/>
    </xf>
    <xf numFmtId="43" fontId="6" fillId="4" borderId="7" xfId="1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43" fontId="7" fillId="3" borderId="5" xfId="1" applyFont="1" applyFill="1" applyBorder="1" applyAlignment="1" applyProtection="1">
      <alignment horizontal="center" vertical="center"/>
      <protection locked="0"/>
    </xf>
    <xf numFmtId="43" fontId="7" fillId="3" borderId="6" xfId="1" applyFont="1" applyFill="1" applyBorder="1" applyAlignment="1" applyProtection="1">
      <alignment horizontal="center" vertical="center"/>
      <protection locked="0"/>
    </xf>
    <xf numFmtId="43" fontId="7" fillId="3" borderId="7" xfId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43" fontId="0" fillId="0" borderId="0" xfId="0" applyNumberFormat="1" applyAlignment="1">
      <alignment horizontal="center"/>
    </xf>
    <xf numFmtId="43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43" fontId="6" fillId="2" borderId="2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1177738</xdr:colOff>
      <xdr:row>3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52425"/>
          <a:ext cx="10634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809625</xdr:colOff>
      <xdr:row>1</xdr:row>
      <xdr:rowOff>57150</xdr:rowOff>
    </xdr:from>
    <xdr:to>
      <xdr:col>13</xdr:col>
      <xdr:colOff>1053913</xdr:colOff>
      <xdr:row>3</xdr:row>
      <xdr:rowOff>266700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352425"/>
          <a:ext cx="120631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342899</xdr:colOff>
      <xdr:row>29</xdr:row>
      <xdr:rowOff>9525</xdr:rowOff>
    </xdr:from>
    <xdr:to>
      <xdr:col>7</xdr:col>
      <xdr:colOff>247649</xdr:colOff>
      <xdr:row>29</xdr:row>
      <xdr:rowOff>1171575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88" t="18768" r="51185" b="10368"/>
        <a:stretch/>
      </xdr:blipFill>
      <xdr:spPr bwMode="auto">
        <a:xfrm>
          <a:off x="4676774" y="93164025"/>
          <a:ext cx="27908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28574</xdr:colOff>
      <xdr:row>29</xdr:row>
      <xdr:rowOff>9525</xdr:rowOff>
    </xdr:from>
    <xdr:to>
      <xdr:col>12</xdr:col>
      <xdr:colOff>257175</xdr:colOff>
      <xdr:row>29</xdr:row>
      <xdr:rowOff>1162050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31" t="28891" r="13384" b="15163"/>
        <a:stretch/>
      </xdr:blipFill>
      <xdr:spPr bwMode="auto">
        <a:xfrm>
          <a:off x="8610599" y="93164025"/>
          <a:ext cx="2095501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="130" zoomScaleNormal="130" workbookViewId="0">
      <selection activeCell="B29" sqref="B29:N29"/>
    </sheetView>
  </sheetViews>
  <sheetFormatPr defaultColWidth="11.42578125" defaultRowHeight="15" x14ac:dyDescent="0.25"/>
  <cols>
    <col min="1" max="1" width="1.7109375" customWidth="1"/>
    <col min="2" max="2" width="21.7109375" customWidth="1"/>
    <col min="3" max="3" width="10.140625" customWidth="1"/>
    <col min="4" max="4" width="19" customWidth="1"/>
    <col min="5" max="5" width="16.5703125" customWidth="1"/>
    <col min="6" max="6" width="13.28515625" customWidth="1"/>
    <col min="7" max="7" width="13.42578125" customWidth="1"/>
    <col min="8" max="8" width="17" customWidth="1"/>
    <col min="9" max="9" width="14" customWidth="1"/>
    <col min="10" max="11" width="14.42578125" customWidth="1"/>
    <col min="12" max="12" width="13.5703125" customWidth="1"/>
    <col min="13" max="13" width="14.42578125" customWidth="1"/>
    <col min="14" max="14" width="16.5703125" customWidth="1"/>
    <col min="15" max="15" width="1.5703125" customWidth="1"/>
    <col min="16" max="16" width="0" hidden="1" customWidth="1"/>
  </cols>
  <sheetData>
    <row r="1" spans="1:19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</row>
    <row r="2" spans="1:19" ht="26.25" x14ac:dyDescent="0.25">
      <c r="A2" s="1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2"/>
    </row>
    <row r="3" spans="1:19" ht="15.75" customHeight="1" x14ac:dyDescent="0.25">
      <c r="A3" s="1"/>
      <c r="B3" s="70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68"/>
      <c r="O3" s="2"/>
    </row>
    <row r="4" spans="1:19" ht="23.25" customHeight="1" x14ac:dyDescent="0.25">
      <c r="A4" s="1"/>
      <c r="B4" s="71" t="s">
        <v>40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69"/>
      <c r="O4" s="2"/>
    </row>
    <row r="5" spans="1:19" ht="15.75" customHeight="1" x14ac:dyDescent="0.25">
      <c r="A5" s="1"/>
      <c r="B5" s="72" t="s">
        <v>2</v>
      </c>
      <c r="C5" s="72" t="s">
        <v>3</v>
      </c>
      <c r="D5" s="72" t="s">
        <v>4</v>
      </c>
      <c r="E5" s="72" t="s">
        <v>5</v>
      </c>
      <c r="F5" s="72" t="s">
        <v>38</v>
      </c>
      <c r="G5" s="72" t="s">
        <v>39</v>
      </c>
      <c r="H5" s="63" t="s">
        <v>6</v>
      </c>
      <c r="I5" s="63" t="s">
        <v>7</v>
      </c>
      <c r="J5" s="63"/>
      <c r="K5" s="63"/>
      <c r="L5" s="63" t="s">
        <v>8</v>
      </c>
      <c r="M5" s="63" t="s">
        <v>9</v>
      </c>
      <c r="N5" s="73" t="s">
        <v>10</v>
      </c>
      <c r="O5" s="2"/>
    </row>
    <row r="6" spans="1:19" ht="15" customHeight="1" x14ac:dyDescent="0.25">
      <c r="A6" s="1"/>
      <c r="B6" s="72"/>
      <c r="C6" s="72"/>
      <c r="D6" s="72"/>
      <c r="E6" s="72"/>
      <c r="F6" s="72"/>
      <c r="G6" s="72"/>
      <c r="H6" s="63"/>
      <c r="I6" s="65" t="s">
        <v>11</v>
      </c>
      <c r="J6" s="65" t="s">
        <v>12</v>
      </c>
      <c r="K6" s="65" t="s">
        <v>13</v>
      </c>
      <c r="L6" s="63"/>
      <c r="M6" s="63"/>
      <c r="N6" s="73"/>
      <c r="O6" s="2"/>
    </row>
    <row r="7" spans="1:19" ht="15" customHeight="1" x14ac:dyDescent="0.25">
      <c r="A7" s="1"/>
      <c r="B7" s="72"/>
      <c r="C7" s="72"/>
      <c r="D7" s="72"/>
      <c r="E7" s="72"/>
      <c r="F7" s="72"/>
      <c r="G7" s="72"/>
      <c r="H7" s="63"/>
      <c r="I7" s="66"/>
      <c r="J7" s="66"/>
      <c r="K7" s="66"/>
      <c r="L7" s="63"/>
      <c r="M7" s="63"/>
      <c r="N7" s="73"/>
      <c r="O7" s="2"/>
      <c r="P7" s="25"/>
      <c r="Q7" s="25"/>
    </row>
    <row r="8" spans="1:19" ht="15.75" x14ac:dyDescent="0.25">
      <c r="A8" s="1"/>
      <c r="B8" s="64" t="s">
        <v>16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2"/>
      <c r="P8" s="25"/>
      <c r="Q8" s="25"/>
    </row>
    <row r="9" spans="1:19" ht="50.25" customHeight="1" x14ac:dyDescent="0.25">
      <c r="A9" s="1"/>
      <c r="B9" s="9" t="s">
        <v>17</v>
      </c>
      <c r="C9" s="10" t="s">
        <v>14</v>
      </c>
      <c r="D9" s="11" t="s">
        <v>18</v>
      </c>
      <c r="E9" s="11" t="s">
        <v>19</v>
      </c>
      <c r="F9" s="21">
        <v>44201</v>
      </c>
      <c r="G9" s="21">
        <v>44207</v>
      </c>
      <c r="H9" s="12">
        <v>130000</v>
      </c>
      <c r="I9" s="6">
        <f>IF(H9&gt;=35000,(H9*0.0287),(0))</f>
        <v>3731</v>
      </c>
      <c r="J9" s="6">
        <v>19162.12</v>
      </c>
      <c r="K9" s="7">
        <f t="shared" ref="K9" si="0">+H9*0.0304</f>
        <v>3952</v>
      </c>
      <c r="L9" s="7">
        <v>10591.93</v>
      </c>
      <c r="M9" s="7">
        <f t="shared" ref="M9" si="1">SUM(I9:L9)</f>
        <v>37437.050000000003</v>
      </c>
      <c r="N9" s="8">
        <f t="shared" ref="N9" si="2">H9-M9</f>
        <v>92562.95</v>
      </c>
      <c r="O9" s="2"/>
      <c r="P9" s="25"/>
      <c r="Q9" s="26"/>
    </row>
    <row r="10" spans="1:19" ht="15.75" x14ac:dyDescent="0.25">
      <c r="A10" s="1"/>
      <c r="B10" s="60"/>
      <c r="C10" s="61"/>
      <c r="D10" s="61"/>
      <c r="E10" s="61"/>
      <c r="F10" s="61"/>
      <c r="G10" s="62"/>
      <c r="H10" s="15">
        <f>SUM(H9:H9)</f>
        <v>130000</v>
      </c>
      <c r="I10" s="15">
        <f>SUM(I9)</f>
        <v>3731</v>
      </c>
      <c r="J10" s="15">
        <f>SUM(J9:J9)</f>
        <v>19162.12</v>
      </c>
      <c r="K10" s="19">
        <f>SUM(K9:K9)</f>
        <v>3952</v>
      </c>
      <c r="L10" s="19">
        <f>SUM(L9:L9)</f>
        <v>10591.93</v>
      </c>
      <c r="M10" s="19">
        <f>SUM(M9:M9)</f>
        <v>37437.050000000003</v>
      </c>
      <c r="N10" s="20">
        <f>SUM(N9:N9)</f>
        <v>92562.95</v>
      </c>
      <c r="O10" s="2"/>
      <c r="P10" s="27"/>
      <c r="Q10" s="25"/>
    </row>
    <row r="11" spans="1:19" ht="15.75" x14ac:dyDescent="0.25">
      <c r="A11" s="1"/>
      <c r="B11" s="64" t="s">
        <v>20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2"/>
      <c r="P11" s="25"/>
      <c r="Q11" s="25"/>
    </row>
    <row r="12" spans="1:19" ht="42.75" customHeight="1" x14ac:dyDescent="0.25">
      <c r="A12" s="1"/>
      <c r="B12" s="11" t="s">
        <v>21</v>
      </c>
      <c r="C12" s="5" t="s">
        <v>15</v>
      </c>
      <c r="D12" s="11" t="s">
        <v>22</v>
      </c>
      <c r="E12" s="11" t="s">
        <v>19</v>
      </c>
      <c r="F12" s="21">
        <v>44201</v>
      </c>
      <c r="G12" s="21">
        <v>44207</v>
      </c>
      <c r="H12" s="12">
        <v>70000</v>
      </c>
      <c r="I12" s="6">
        <f>IF(H12&gt;=35000,(H12*0.0287),(0))</f>
        <v>2009</v>
      </c>
      <c r="J12" s="12">
        <v>5368.48</v>
      </c>
      <c r="K12" s="7">
        <f>+H12*0.0304</f>
        <v>2128</v>
      </c>
      <c r="L12" s="7">
        <v>25</v>
      </c>
      <c r="M12" s="7">
        <f>SUM(I12:L12)</f>
        <v>9530.48</v>
      </c>
      <c r="N12" s="8">
        <f>H12-M12</f>
        <v>60469.520000000004</v>
      </c>
      <c r="O12" s="2"/>
      <c r="P12" s="25"/>
      <c r="Q12" s="25"/>
    </row>
    <row r="13" spans="1:19" ht="15.75" x14ac:dyDescent="0.25">
      <c r="A13" s="1"/>
      <c r="B13" s="60"/>
      <c r="C13" s="61"/>
      <c r="D13" s="61"/>
      <c r="E13" s="61"/>
      <c r="F13" s="61"/>
      <c r="G13" s="62"/>
      <c r="H13" s="15">
        <f t="shared" ref="H13:N13" si="3">SUM(H12:H12)</f>
        <v>70000</v>
      </c>
      <c r="I13" s="15">
        <f t="shared" si="3"/>
        <v>2009</v>
      </c>
      <c r="J13" s="15">
        <f t="shared" si="3"/>
        <v>5368.48</v>
      </c>
      <c r="K13" s="19">
        <f t="shared" si="3"/>
        <v>2128</v>
      </c>
      <c r="L13" s="19">
        <f t="shared" si="3"/>
        <v>25</v>
      </c>
      <c r="M13" s="19">
        <f t="shared" si="3"/>
        <v>9530.48</v>
      </c>
      <c r="N13" s="20">
        <f t="shared" si="3"/>
        <v>60469.520000000004</v>
      </c>
      <c r="O13" s="2"/>
      <c r="P13" s="27"/>
      <c r="Q13" s="25"/>
    </row>
    <row r="14" spans="1:19" ht="15.75" x14ac:dyDescent="0.25">
      <c r="A14" s="1"/>
      <c r="B14" s="63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2"/>
      <c r="P14" s="25"/>
      <c r="Q14" s="25"/>
    </row>
    <row r="15" spans="1:19" ht="69" customHeight="1" x14ac:dyDescent="0.25">
      <c r="A15" s="1"/>
      <c r="B15" s="4" t="s">
        <v>24</v>
      </c>
      <c r="C15" s="5" t="s">
        <v>15</v>
      </c>
      <c r="D15" s="4" t="s">
        <v>25</v>
      </c>
      <c r="E15" s="4" t="s">
        <v>19</v>
      </c>
      <c r="F15" s="21">
        <v>44201</v>
      </c>
      <c r="G15" s="21">
        <v>44207</v>
      </c>
      <c r="H15" s="6">
        <v>120000</v>
      </c>
      <c r="I15" s="6">
        <f>IF(H15&gt;=35000,(H15*0.0287),(0))</f>
        <v>3444</v>
      </c>
      <c r="J15" s="6">
        <v>16809.87</v>
      </c>
      <c r="K15" s="7">
        <f>+H15*0.0304</f>
        <v>3648</v>
      </c>
      <c r="L15" s="7">
        <v>1341.97</v>
      </c>
      <c r="M15" s="7">
        <f>SUM(I15:L15)</f>
        <v>25243.84</v>
      </c>
      <c r="N15" s="8">
        <f>H15-M15</f>
        <v>94756.160000000003</v>
      </c>
      <c r="O15" s="2"/>
      <c r="P15" s="25"/>
      <c r="Q15" s="26"/>
    </row>
    <row r="16" spans="1:19" ht="15.75" x14ac:dyDescent="0.25">
      <c r="A16" s="1"/>
      <c r="B16" s="60"/>
      <c r="C16" s="61"/>
      <c r="D16" s="61"/>
      <c r="E16" s="61"/>
      <c r="F16" s="61"/>
      <c r="G16" s="62"/>
      <c r="H16" s="15">
        <f t="shared" ref="H16:N16" si="4">SUM(H15:H15)</f>
        <v>120000</v>
      </c>
      <c r="I16" s="15">
        <f t="shared" si="4"/>
        <v>3444</v>
      </c>
      <c r="J16" s="15">
        <f t="shared" si="4"/>
        <v>16809.87</v>
      </c>
      <c r="K16" s="19">
        <f t="shared" si="4"/>
        <v>3648</v>
      </c>
      <c r="L16" s="19">
        <f t="shared" si="4"/>
        <v>1341.97</v>
      </c>
      <c r="M16" s="19">
        <f t="shared" si="4"/>
        <v>25243.84</v>
      </c>
      <c r="N16" s="20">
        <f t="shared" si="4"/>
        <v>94756.160000000003</v>
      </c>
      <c r="O16" s="2"/>
      <c r="P16" s="27"/>
      <c r="Q16" s="25"/>
      <c r="S16" s="22"/>
    </row>
    <row r="17" spans="1:19" ht="15.75" x14ac:dyDescent="0.25">
      <c r="A17" s="1"/>
      <c r="B17" s="64" t="s">
        <v>26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2"/>
      <c r="P17" s="25"/>
      <c r="Q17" s="25"/>
      <c r="S17" s="22"/>
    </row>
    <row r="18" spans="1:19" ht="48" customHeight="1" x14ac:dyDescent="0.25">
      <c r="A18" s="1"/>
      <c r="B18" s="4" t="s">
        <v>27</v>
      </c>
      <c r="C18" s="10" t="s">
        <v>15</v>
      </c>
      <c r="D18" s="11" t="s">
        <v>28</v>
      </c>
      <c r="E18" s="11" t="s">
        <v>19</v>
      </c>
      <c r="F18" s="21">
        <v>44201</v>
      </c>
      <c r="G18" s="21">
        <v>44207</v>
      </c>
      <c r="H18" s="12">
        <v>100000</v>
      </c>
      <c r="I18" s="6">
        <f>IF(H18&gt;=35000,(H18*0.0287),(0))</f>
        <v>2870</v>
      </c>
      <c r="J18" s="12">
        <v>11430.31</v>
      </c>
      <c r="K18" s="7">
        <f>+H18*0.0304</f>
        <v>3040</v>
      </c>
      <c r="L18" s="7">
        <v>5725.24</v>
      </c>
      <c r="M18" s="7">
        <f t="shared" ref="M18" si="5">SUM(I18:L18)</f>
        <v>23065.549999999996</v>
      </c>
      <c r="N18" s="8">
        <f t="shared" ref="N18" si="6">H18-M18</f>
        <v>76934.450000000012</v>
      </c>
      <c r="O18" s="2"/>
      <c r="P18" s="25"/>
      <c r="Q18" s="25"/>
      <c r="R18" s="23"/>
    </row>
    <row r="19" spans="1:19" ht="15.75" x14ac:dyDescent="0.25">
      <c r="A19" s="1"/>
      <c r="B19" s="60"/>
      <c r="C19" s="61"/>
      <c r="D19" s="61"/>
      <c r="E19" s="61"/>
      <c r="F19" s="61"/>
      <c r="G19" s="62"/>
      <c r="H19" s="15">
        <f t="shared" ref="H19:N19" si="7">SUM(H18:H18)</f>
        <v>100000</v>
      </c>
      <c r="I19" s="15">
        <f t="shared" si="7"/>
        <v>2870</v>
      </c>
      <c r="J19" s="15">
        <f t="shared" si="7"/>
        <v>11430.31</v>
      </c>
      <c r="K19" s="19">
        <f t="shared" si="7"/>
        <v>3040</v>
      </c>
      <c r="L19" s="19">
        <f t="shared" si="7"/>
        <v>5725.24</v>
      </c>
      <c r="M19" s="19">
        <f t="shared" si="7"/>
        <v>23065.549999999996</v>
      </c>
      <c r="N19" s="20">
        <f t="shared" si="7"/>
        <v>76934.450000000012</v>
      </c>
      <c r="O19" s="2"/>
      <c r="P19" s="27"/>
      <c r="Q19" s="25"/>
    </row>
    <row r="20" spans="1:19" ht="10.5" customHeight="1" x14ac:dyDescent="0.25">
      <c r="A20" s="1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2"/>
    </row>
    <row r="21" spans="1:19" ht="47.25" customHeight="1" x14ac:dyDescent="0.25">
      <c r="A21" s="1"/>
      <c r="B21" s="48"/>
      <c r="C21" s="49"/>
      <c r="D21" s="50"/>
      <c r="E21" s="51" t="s">
        <v>29</v>
      </c>
      <c r="F21" s="52"/>
      <c r="G21" s="53"/>
      <c r="H21" s="15">
        <f>H10+H13+H16+H19</f>
        <v>420000</v>
      </c>
      <c r="I21" s="54"/>
      <c r="J21" s="55"/>
      <c r="K21" s="56"/>
      <c r="L21" s="51" t="s">
        <v>30</v>
      </c>
      <c r="M21" s="53"/>
      <c r="N21" s="15">
        <f>N10+N13+N16+N19</f>
        <v>324723.08</v>
      </c>
      <c r="O21" s="2"/>
    </row>
    <row r="22" spans="1:19" ht="9" customHeight="1" x14ac:dyDescent="0.25">
      <c r="A22" s="1"/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9"/>
      <c r="O22" s="2"/>
    </row>
    <row r="23" spans="1:19" x14ac:dyDescent="0.25">
      <c r="A23" s="1"/>
      <c r="B23" s="37" t="s">
        <v>31</v>
      </c>
      <c r="C23" s="37"/>
      <c r="D23" s="37"/>
      <c r="E23" s="38"/>
      <c r="F23" s="38"/>
      <c r="G23" s="38"/>
      <c r="H23" s="38"/>
      <c r="I23" s="38"/>
      <c r="J23" s="38"/>
      <c r="K23" s="38"/>
      <c r="L23" s="38"/>
      <c r="M23" s="38"/>
      <c r="N23" s="39"/>
      <c r="O23" s="2"/>
    </row>
    <row r="24" spans="1:19" x14ac:dyDescent="0.25">
      <c r="A24" s="1"/>
      <c r="B24" s="37"/>
      <c r="C24" s="37"/>
      <c r="D24" s="37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2"/>
    </row>
    <row r="25" spans="1:19" ht="31.5" x14ac:dyDescent="0.25">
      <c r="A25" s="1"/>
      <c r="B25" s="13" t="s">
        <v>32</v>
      </c>
      <c r="C25" s="44">
        <v>29820</v>
      </c>
      <c r="D25" s="45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2"/>
      <c r="P25" s="24"/>
      <c r="Q25" s="24"/>
      <c r="R25" s="24"/>
      <c r="S25" s="24"/>
    </row>
    <row r="26" spans="1:19" ht="31.5" x14ac:dyDescent="0.25">
      <c r="A26" s="1"/>
      <c r="B26" s="13" t="s">
        <v>33</v>
      </c>
      <c r="C26" s="44">
        <v>2862.2</v>
      </c>
      <c r="D26" s="45"/>
      <c r="E26" s="40"/>
      <c r="F26" s="40"/>
      <c r="G26" s="40"/>
      <c r="H26" s="40"/>
      <c r="I26" s="40"/>
      <c r="J26" s="40"/>
      <c r="K26" s="40"/>
      <c r="L26" s="40"/>
      <c r="M26" s="40"/>
      <c r="N26" s="41"/>
      <c r="O26" s="2"/>
      <c r="P26" s="24"/>
      <c r="Q26" s="24"/>
      <c r="R26" s="24"/>
      <c r="S26" s="24"/>
    </row>
    <row r="27" spans="1:19" ht="31.5" x14ac:dyDescent="0.25">
      <c r="A27" s="1"/>
      <c r="B27" s="14" t="s">
        <v>34</v>
      </c>
      <c r="C27" s="44">
        <v>29778</v>
      </c>
      <c r="D27" s="45"/>
      <c r="E27" s="40"/>
      <c r="F27" s="40"/>
      <c r="G27" s="40"/>
      <c r="H27" s="40"/>
      <c r="I27" s="40"/>
      <c r="J27" s="40"/>
      <c r="K27" s="40"/>
      <c r="L27" s="40"/>
      <c r="M27" s="40"/>
      <c r="N27" s="41"/>
      <c r="O27" s="2"/>
      <c r="P27" s="24"/>
      <c r="Q27" s="24"/>
      <c r="R27" s="24"/>
      <c r="S27" s="24"/>
    </row>
    <row r="28" spans="1:19" ht="20.25" customHeight="1" x14ac:dyDescent="0.25">
      <c r="A28" s="1"/>
      <c r="B28" s="16" t="s">
        <v>35</v>
      </c>
      <c r="C28" s="46">
        <f>SUM(C25:D27)</f>
        <v>62460.2</v>
      </c>
      <c r="D28" s="47"/>
      <c r="E28" s="42"/>
      <c r="F28" s="42"/>
      <c r="G28" s="42"/>
      <c r="H28" s="42"/>
      <c r="I28" s="42"/>
      <c r="J28" s="42"/>
      <c r="K28" s="42"/>
      <c r="L28" s="42"/>
      <c r="M28" s="42"/>
      <c r="N28" s="43"/>
      <c r="O28" s="2"/>
      <c r="Q28" s="24"/>
      <c r="R28" s="24"/>
    </row>
    <row r="29" spans="1:19" ht="36" customHeight="1" x14ac:dyDescent="0.25">
      <c r="A29" s="1"/>
      <c r="B29" s="28" t="s">
        <v>41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2"/>
      <c r="Q29" s="24"/>
    </row>
    <row r="30" spans="1:19" ht="98.25" customHeight="1" x14ac:dyDescent="0.25">
      <c r="A30" s="1"/>
      <c r="B30" s="33"/>
      <c r="C30" s="34"/>
      <c r="D30" s="17" t="s">
        <v>36</v>
      </c>
      <c r="E30" s="32"/>
      <c r="F30" s="32"/>
      <c r="G30" s="32"/>
      <c r="H30" s="32"/>
      <c r="I30" s="18"/>
      <c r="J30" s="17" t="s">
        <v>37</v>
      </c>
      <c r="K30" s="33"/>
      <c r="L30" s="35"/>
      <c r="M30" s="35"/>
      <c r="N30" s="34"/>
      <c r="O30" s="2"/>
    </row>
    <row r="31" spans="1:19" ht="11.25" customHeight="1" x14ac:dyDescent="0.25">
      <c r="A31" s="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"/>
    </row>
  </sheetData>
  <mergeCells count="43">
    <mergeCell ref="B17:N17"/>
    <mergeCell ref="B19:G19"/>
    <mergeCell ref="B8:N8"/>
    <mergeCell ref="K6:K7"/>
    <mergeCell ref="B2:M2"/>
    <mergeCell ref="N2:N4"/>
    <mergeCell ref="B3:M3"/>
    <mergeCell ref="B4:M4"/>
    <mergeCell ref="B5:B7"/>
    <mergeCell ref="C5:C7"/>
    <mergeCell ref="D5:D7"/>
    <mergeCell ref="E5:E7"/>
    <mergeCell ref="H5:H7"/>
    <mergeCell ref="F5:F7"/>
    <mergeCell ref="G5:G7"/>
    <mergeCell ref="I5:K5"/>
    <mergeCell ref="B10:G10"/>
    <mergeCell ref="L5:L7"/>
    <mergeCell ref="B13:G13"/>
    <mergeCell ref="B16:G16"/>
    <mergeCell ref="B11:N11"/>
    <mergeCell ref="B14:N14"/>
    <mergeCell ref="M5:M7"/>
    <mergeCell ref="N5:N7"/>
    <mergeCell ref="I6:I7"/>
    <mergeCell ref="J6:J7"/>
    <mergeCell ref="B20:N20"/>
    <mergeCell ref="B23:D24"/>
    <mergeCell ref="E23:N28"/>
    <mergeCell ref="C25:D25"/>
    <mergeCell ref="C26:D26"/>
    <mergeCell ref="C27:D27"/>
    <mergeCell ref="C28:D28"/>
    <mergeCell ref="B21:D21"/>
    <mergeCell ref="E21:G21"/>
    <mergeCell ref="L21:M21"/>
    <mergeCell ref="I21:K21"/>
    <mergeCell ref="B22:N22"/>
    <mergeCell ref="B29:N29"/>
    <mergeCell ref="B31:N31"/>
    <mergeCell ref="E30:H30"/>
    <mergeCell ref="B30:C30"/>
    <mergeCell ref="K30:N30"/>
  </mergeCells>
  <printOptions horizontalCentered="1"/>
  <pageMargins left="0.26" right="0.17" top="0.5" bottom="0.53" header="0.3" footer="0.3"/>
  <pageSetup paperSize="5" scale="8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Geraldine Peña</cp:lastModifiedBy>
  <cp:lastPrinted>2021-08-18T17:04:00Z</cp:lastPrinted>
  <dcterms:created xsi:type="dcterms:W3CDTF">2021-07-20T15:29:34Z</dcterms:created>
  <dcterms:modified xsi:type="dcterms:W3CDTF">2022-03-04T14:37:51Z</dcterms:modified>
</cp:coreProperties>
</file>