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nzfenx400\COMUN\PRESUPUESTO\2025\2025 - Transparencia\Transparencia Julio 2025\Entregables\"/>
    </mc:Choice>
  </mc:AlternateContent>
  <xr:revisionPtr revIDLastSave="0" documentId="13_ncr:1_{97EFE0C4-5D86-4E8E-83AD-C8C57B8790EE}" xr6:coauthVersionLast="47" xr6:coauthVersionMax="47" xr10:uidLastSave="{00000000-0000-0000-0000-000000000000}"/>
  <bookViews>
    <workbookView xWindow="-120" yWindow="-120" windowWidth="29040" windowHeight="15720" xr2:uid="{989B5F58-961B-4D4A-BDD0-17841937269E}"/>
  </bookViews>
  <sheets>
    <sheet name="P2 Presupuesto Aprobado-Ejec " sheetId="1" r:id="rId1"/>
  </sheets>
  <definedNames>
    <definedName name="_xlnm.Print_Area" localSheetId="0">'P2 Presupuesto Aprobado-Ejec '!$A$1:$R$94</definedName>
    <definedName name="_xlnm.Print_Titles" localSheetId="0">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" l="1"/>
  <c r="J76" i="1" s="1"/>
  <c r="R84" i="1"/>
  <c r="R83" i="1" s="1"/>
  <c r="E83" i="1"/>
  <c r="D83" i="1"/>
  <c r="Q83" i="1"/>
  <c r="P83" i="1"/>
  <c r="O83" i="1"/>
  <c r="N83" i="1"/>
  <c r="M83" i="1"/>
  <c r="L83" i="1"/>
  <c r="K83" i="1"/>
  <c r="I83" i="1"/>
  <c r="H83" i="1"/>
  <c r="G83" i="1"/>
  <c r="F83" i="1"/>
  <c r="P80" i="1"/>
  <c r="R82" i="1"/>
  <c r="N80" i="1"/>
  <c r="M80" i="1"/>
  <c r="G80" i="1"/>
  <c r="R81" i="1"/>
  <c r="R80" i="1" s="1"/>
  <c r="E80" i="1"/>
  <c r="D80" i="1"/>
  <c r="Q80" i="1"/>
  <c r="O80" i="1"/>
  <c r="L80" i="1"/>
  <c r="K80" i="1"/>
  <c r="J80" i="1"/>
  <c r="I80" i="1"/>
  <c r="H80" i="1"/>
  <c r="R79" i="1"/>
  <c r="R78" i="1"/>
  <c r="D77" i="1"/>
  <c r="D76" i="1" s="1"/>
  <c r="N76" i="1"/>
  <c r="L76" i="1"/>
  <c r="G76" i="1"/>
  <c r="R77" i="1"/>
  <c r="R76" i="1" s="1"/>
  <c r="Q76" i="1"/>
  <c r="O76" i="1"/>
  <c r="K76" i="1"/>
  <c r="I76" i="1"/>
  <c r="H76" i="1"/>
  <c r="R75" i="1"/>
  <c r="R74" i="1"/>
  <c r="R73" i="1"/>
  <c r="R72" i="1"/>
  <c r="M69" i="1"/>
  <c r="R71" i="1"/>
  <c r="P69" i="1"/>
  <c r="O69" i="1"/>
  <c r="N69" i="1"/>
  <c r="K69" i="1"/>
  <c r="J69" i="1"/>
  <c r="I69" i="1"/>
  <c r="R70" i="1"/>
  <c r="E69" i="1"/>
  <c r="D69" i="1"/>
  <c r="Q69" i="1"/>
  <c r="L69" i="1"/>
  <c r="H69" i="1"/>
  <c r="G69" i="1"/>
  <c r="F69" i="1"/>
  <c r="R68" i="1"/>
  <c r="R67" i="1"/>
  <c r="P64" i="1"/>
  <c r="R66" i="1"/>
  <c r="M64" i="1"/>
  <c r="L64" i="1"/>
  <c r="H64" i="1"/>
  <c r="G64" i="1"/>
  <c r="R65" i="1"/>
  <c r="E64" i="1"/>
  <c r="D64" i="1"/>
  <c r="Q64" i="1"/>
  <c r="O64" i="1"/>
  <c r="N64" i="1"/>
  <c r="K64" i="1"/>
  <c r="J64" i="1"/>
  <c r="I64" i="1"/>
  <c r="R63" i="1"/>
  <c r="R62" i="1"/>
  <c r="R61" i="1"/>
  <c r="R60" i="1"/>
  <c r="R59" i="1"/>
  <c r="R58" i="1"/>
  <c r="H54" i="1"/>
  <c r="R57" i="1"/>
  <c r="R56" i="1"/>
  <c r="N54" i="1"/>
  <c r="M54" i="1"/>
  <c r="L54" i="1"/>
  <c r="K54" i="1"/>
  <c r="J54" i="1"/>
  <c r="G54" i="1"/>
  <c r="R55" i="1"/>
  <c r="Q54" i="1"/>
  <c r="P54" i="1"/>
  <c r="O54" i="1"/>
  <c r="I54" i="1"/>
  <c r="E54" i="1"/>
  <c r="D54" i="1"/>
  <c r="R53" i="1"/>
  <c r="R52" i="1"/>
  <c r="R51" i="1"/>
  <c r="Q47" i="1"/>
  <c r="R50" i="1"/>
  <c r="R49" i="1"/>
  <c r="E47" i="1"/>
  <c r="P47" i="1"/>
  <c r="O47" i="1"/>
  <c r="K47" i="1"/>
  <c r="J47" i="1"/>
  <c r="I47" i="1"/>
  <c r="H47" i="1"/>
  <c r="G47" i="1"/>
  <c r="R48" i="1"/>
  <c r="R47" i="1" s="1"/>
  <c r="D47" i="1"/>
  <c r="N47" i="1"/>
  <c r="M47" i="1"/>
  <c r="L47" i="1"/>
  <c r="F47" i="1"/>
  <c r="R46" i="1"/>
  <c r="R45" i="1"/>
  <c r="R44" i="1"/>
  <c r="R43" i="1"/>
  <c r="P38" i="1"/>
  <c r="R42" i="1"/>
  <c r="D38" i="1"/>
  <c r="R41" i="1"/>
  <c r="R40" i="1"/>
  <c r="N38" i="1"/>
  <c r="M38" i="1"/>
  <c r="L38" i="1"/>
  <c r="K38" i="1"/>
  <c r="J38" i="1"/>
  <c r="H38" i="1"/>
  <c r="G38" i="1"/>
  <c r="R39" i="1"/>
  <c r="Q38" i="1"/>
  <c r="O38" i="1"/>
  <c r="I38" i="1"/>
  <c r="E38" i="1"/>
  <c r="R37" i="1"/>
  <c r="R36" i="1"/>
  <c r="R35" i="1"/>
  <c r="R34" i="1"/>
  <c r="R33" i="1"/>
  <c r="J28" i="1"/>
  <c r="R32" i="1"/>
  <c r="R31" i="1"/>
  <c r="R30" i="1"/>
  <c r="Q28" i="1"/>
  <c r="P28" i="1"/>
  <c r="O28" i="1"/>
  <c r="N28" i="1"/>
  <c r="M28" i="1"/>
  <c r="L28" i="1"/>
  <c r="H28" i="1"/>
  <c r="G28" i="1"/>
  <c r="R29" i="1"/>
  <c r="E28" i="1"/>
  <c r="D28" i="1"/>
  <c r="K28" i="1"/>
  <c r="I28" i="1"/>
  <c r="F28" i="1"/>
  <c r="R27" i="1"/>
  <c r="R26" i="1"/>
  <c r="R25" i="1"/>
  <c r="R24" i="1"/>
  <c r="R23" i="1"/>
  <c r="P18" i="1"/>
  <c r="R22" i="1"/>
  <c r="D18" i="1"/>
  <c r="R21" i="1"/>
  <c r="R20" i="1"/>
  <c r="N18" i="1"/>
  <c r="M18" i="1"/>
  <c r="K18" i="1"/>
  <c r="J18" i="1"/>
  <c r="I18" i="1"/>
  <c r="I11" i="1" s="1"/>
  <c r="H18" i="1"/>
  <c r="G18" i="1"/>
  <c r="R19" i="1"/>
  <c r="Q18" i="1"/>
  <c r="O18" i="1"/>
  <c r="L18" i="1"/>
  <c r="E18" i="1"/>
  <c r="R17" i="1"/>
  <c r="J12" i="1"/>
  <c r="R16" i="1"/>
  <c r="R15" i="1"/>
  <c r="R14" i="1"/>
  <c r="Q12" i="1"/>
  <c r="P12" i="1"/>
  <c r="O12" i="1"/>
  <c r="N12" i="1"/>
  <c r="M12" i="1"/>
  <c r="L12" i="1"/>
  <c r="H12" i="1"/>
  <c r="G12" i="1"/>
  <c r="R13" i="1"/>
  <c r="E12" i="1"/>
  <c r="D12" i="1"/>
  <c r="K12" i="1"/>
  <c r="I12" i="1"/>
  <c r="F12" i="1"/>
  <c r="I85" i="1" l="1"/>
  <c r="N85" i="1"/>
  <c r="N11" i="1"/>
  <c r="M11" i="1"/>
  <c r="M85" i="1"/>
  <c r="K11" i="1"/>
  <c r="O85" i="1"/>
  <c r="O11" i="1"/>
  <c r="R38" i="1"/>
  <c r="D85" i="1"/>
  <c r="D11" i="1"/>
  <c r="J11" i="1"/>
  <c r="J85" i="1"/>
  <c r="Q85" i="1"/>
  <c r="Q11" i="1"/>
  <c r="R28" i="1"/>
  <c r="R54" i="1"/>
  <c r="R64" i="1"/>
  <c r="M76" i="1"/>
  <c r="R12" i="1"/>
  <c r="R69" i="1"/>
  <c r="G11" i="1"/>
  <c r="G85" i="1"/>
  <c r="H11" i="1"/>
  <c r="H85" i="1"/>
  <c r="R18" i="1"/>
  <c r="P76" i="1"/>
  <c r="P11" i="1" s="1"/>
  <c r="E76" i="1"/>
  <c r="E85" i="1" s="1"/>
  <c r="L11" i="1"/>
  <c r="L85" i="1"/>
  <c r="F18" i="1"/>
  <c r="F38" i="1"/>
  <c r="F85" i="1" s="1"/>
  <c r="F54" i="1"/>
  <c r="K85" i="1"/>
  <c r="F64" i="1"/>
  <c r="F11" i="1" s="1"/>
  <c r="F80" i="1"/>
  <c r="F76" i="1" s="1"/>
  <c r="R11" i="1" l="1"/>
  <c r="R85" i="1"/>
  <c r="P85" i="1"/>
  <c r="E11" i="1"/>
</calcChain>
</file>

<file path=xl/sharedStrings.xml><?xml version="1.0" encoding="utf-8"?>
<sst xmlns="http://schemas.openxmlformats.org/spreadsheetml/2006/main" count="97" uniqueCount="97">
  <si>
    <t>Al 31 de Julio 2025</t>
  </si>
  <si>
    <t xml:space="preserve">Ejecución de Gasto y Aplicaciones Financieras </t>
  </si>
  <si>
    <t>En RD$</t>
  </si>
  <si>
    <t xml:space="preserve">Gasto devengado 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</si>
  <si>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</si>
  <si>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</si>
  <si>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</si>
  <si>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</si>
  <si>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</si>
  <si>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</si>
  <si>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</si>
  <si>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</si>
  <si>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</si>
  <si>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</si>
  <si>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</si>
  <si>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</si>
  <si>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</si>
  <si>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</si>
  <si>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</si>
  <si>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</si>
  <si>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</si>
  <si>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</si>
  <si>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</si>
  <si>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</si>
  <si>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</si>
  <si>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</si>
  <si>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</si>
  <si>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</si>
  <si>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</si>
  <si>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</si>
  <si>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</si>
  <si>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</si>
  <si>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</si>
  <si>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</si>
  <si>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</si>
  <si>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</si>
  <si>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</si>
  <si>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</si>
  <si>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</si>
  <si>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</si>
  <si>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</si>
  <si>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</si>
  <si>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</si>
  <si>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</si>
  <si>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</si>
  <si>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</si>
  <si>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</si>
  <si>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</si>
  <si>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</si>
  <si>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</si>
  <si>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</si>
  <si>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</si>
  <si>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</si>
  <si>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</si>
  <si>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</si>
  <si>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</si>
  <si>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</si>
  <si>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</si>
  <si>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</si>
  <si>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</si>
  <si>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</si>
  <si>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</si>
  <si>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</si>
  <si>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</si>
  <si>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</si>
  <si>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</si>
  <si>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</si>
  <si>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</si>
  <si>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</si>
  <si>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</si>
  <si>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</si>
  <si>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</si>
  <si>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</si>
  <si>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</si>
  <si>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</si>
  <si>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</si>
  <si>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</si>
  <si>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</si>
  <si>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</si>
  <si>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</si>
  <si>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</si>
  <si>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</si>
  <si>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</si>
  <si>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</si>
  <si>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</si>
  <si>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</si>
  <si>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</si>
  <si>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</si>
  <si>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</si>
  <si>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</si>
  <si>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</si>
  <si>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</si>
  <si>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</si>
  <si>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</si>
  <si>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</si>
  <si>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CONSEJO NACIONAL DE ZONAS FRANCAS DE EXPORTACIÓN</t>
  </si>
  <si>
    <t>CNZFE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</si>
</sst>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2" xfId="0" applyFont="1" applyFill="1" applyBorder="1" applyAlignment="1">
      <alignment vertical="center"/>
    </xf>
    <xf numFmtId="43" fontId="6" fillId="2" borderId="2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43" fontId="6" fillId="2" borderId="6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164" fontId="7" fillId="0" borderId="8" xfId="1" applyNumberFormat="1" applyFont="1" applyBorder="1"/>
    <xf numFmtId="0" fontId="7" fillId="0" borderId="0" xfId="0" applyFont="1" applyAlignment="1">
      <alignment horizontal="left" indent="1"/>
    </xf>
    <xf numFmtId="164" fontId="7" fillId="0" borderId="0" xfId="1" applyNumberFormat="1" applyFont="1"/>
    <xf numFmtId="0" fontId="8" fillId="0" borderId="0" xfId="0" applyFont="1" applyAlignment="1">
      <alignment horizontal="left" indent="2"/>
    </xf>
    <xf numFmtId="164" fontId="8" fillId="0" borderId="0" xfId="1" applyNumberFormat="1" applyFont="1"/>
    <xf numFmtId="164" fontId="8" fillId="4" borderId="0" xfId="1" applyNumberFormat="1" applyFont="1" applyFill="1" applyBorder="1"/>
    <xf numFmtId="164" fontId="8" fillId="0" borderId="9" xfId="1" applyNumberFormat="1" applyFont="1" applyBorder="1"/>
    <xf numFmtId="164" fontId="8" fillId="0" borderId="0" xfId="1" applyNumberFormat="1" applyFont="1" applyAlignment="1">
      <alignment horizontal="left"/>
    </xf>
    <xf numFmtId="164" fontId="7" fillId="4" borderId="0" xfId="1" applyNumberFormat="1" applyFont="1" applyFill="1" applyBorder="1"/>
    <xf numFmtId="0" fontId="6" fillId="2" borderId="10" xfId="0" applyFont="1" applyFill="1" applyBorder="1" applyAlignment="1">
      <alignment vertical="center"/>
    </xf>
    <xf numFmtId="164" fontId="6" fillId="2" borderId="10" xfId="1" applyNumberFormat="1" applyFont="1" applyFill="1" applyBorder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18F978-BD80-4E65-A560-34D069A3924D}" name="Tabla5" displayName="Tabla5" ref="C10:R85" totalsRowShown="0" headerRowDxfId="18" dataDxfId="16" headerRowBorderDxfId="17">
  <autoFilter ref="C10:R85" xr:uid="{00000000-0009-0000-0100-000005000000}"/>
  <tableColumns count="16">
    <tableColumn id="1" xr3:uid="{29CC3019-2439-44B8-ACCB-F12CB903356A}" name="DETALLE" dataDxfId="15"/>
    <tableColumn id="2" xr3:uid="{28BE09C2-3417-4298-B2E4-6B8645675C9F}" name="Presupuesto Aprobado" dataDxfId="14"/>
    <tableColumn id="3" xr3:uid="{738FA779-5FAF-4AB6-BC62-66423A21EEAD}" name="Presupuesto Modificado" dataDxfId="13"/>
    <tableColumn id="4" xr3:uid="{50709BA5-D39B-489C-BA46-B3B3FE54BAC3}" name="Enero " dataDxfId="12"/>
    <tableColumn id="5" xr3:uid="{AE5F47F7-4F1F-4013-B4EA-A0C3F54CAD17}" name="Febrero" dataDxfId="11"/>
    <tableColumn id="6" xr3:uid="{4A4823E7-FC49-45E6-8084-920353CE6A0C}" name="Marzo" dataDxfId="10"/>
    <tableColumn id="7" xr3:uid="{BBF80EE1-FD6B-4AF5-A85F-2A0CDA21C43F}" name="Abril" dataDxfId="9"/>
    <tableColumn id="8" xr3:uid="{09B9696B-0009-44FB-8F7D-C7B8CA971403}" name="Mayo" dataDxfId="8"/>
    <tableColumn id="9" xr3:uid="{7D3C47F2-7DAD-4537-BDFF-60E157F07938}" name="Junio" dataDxfId="7"/>
    <tableColumn id="10" xr3:uid="{2836851F-95D6-423E-B181-01A8D42B3ED9}" name="Julio" dataDxfId="6"/>
    <tableColumn id="11" xr3:uid="{71C4E629-9D51-49BA-839E-4A228CFC6C71}" name="Agosto " dataDxfId="5"/>
    <tableColumn id="12" xr3:uid="{4EE4BE40-05B5-4442-906F-6852309BE171}" name="Septiembre" dataDxfId="4"/>
    <tableColumn id="13" xr3:uid="{89949D11-96E2-4E98-9AF8-514C3F2E492E}" name="Octubre" dataDxfId="3"/>
    <tableColumn id="14" xr3:uid="{28B06E98-3732-4860-A509-1D6399230646}" name="Noviembre " dataDxfId="2"/>
    <tableColumn id="15" xr3:uid="{2D72FCA6-AFBE-4F6A-8FD5-87F3E4FD4853}" name="Diciembre" dataDxfId="1"/>
    <tableColumn id="16" xr3:uid="{8AB5E491-F674-4D3E-B6A8-43CD36FE45E0}" name="Total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9374-9316-42B6-A92D-4F275A58072A}">
  <dimension ref="C3:R85"/>
  <sheetViews>
    <sheetView showGridLines="0" tabSelected="1" view="pageBreakPreview" zoomScale="70" zoomScaleNormal="90" zoomScaleSheetLayoutView="70" workbookViewId="0">
      <selection activeCell="J40" sqref="J40"/>
    </sheetView>
  </sheetViews>
  <sheetFormatPr baseColWidth="10" defaultColWidth="11.42578125" defaultRowHeight="15" x14ac:dyDescent="0.25"/>
  <cols>
    <col min="1" max="1" width="6.140625" customWidth="1"/>
    <col min="2" max="2" width="6" customWidth="1"/>
    <col min="3" max="3" width="103.140625" bestFit="1" customWidth="1"/>
    <col min="4" max="5" width="20" bestFit="1" customWidth="1"/>
    <col min="6" max="13" width="16.7109375" bestFit="1" customWidth="1"/>
    <col min="14" max="14" width="19.140625" bestFit="1" customWidth="1"/>
    <col min="15" max="15" width="16.7109375" bestFit="1" customWidth="1"/>
    <col min="16" max="16" width="18.85546875" bestFit="1" customWidth="1"/>
    <col min="17" max="17" width="17.85546875" customWidth="1"/>
    <col min="18" max="18" width="19.5703125" customWidth="1"/>
  </cols>
  <sheetData>
    <row r="3" spans="3:18" ht="28.5" customHeight="1" x14ac:dyDescent="0.25">
      <c r="C3" s="19" t="s">
        <v>95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3:18" ht="21" customHeight="1" x14ac:dyDescent="0.25">
      <c r="C4" s="21" t="s">
        <v>96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3:18" ht="18.75" x14ac:dyDescent="0.25">
      <c r="C5" s="23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3:18" ht="18.75" x14ac:dyDescent="0.25">
      <c r="C6" s="25" t="s">
        <v>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3:18" ht="15.75" customHeight="1" x14ac:dyDescent="0.25">
      <c r="C7" s="26" t="s">
        <v>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9" spans="3:18" ht="15.75" x14ac:dyDescent="0.25">
      <c r="C9" s="1"/>
      <c r="D9" s="2"/>
      <c r="E9" s="2"/>
      <c r="F9" s="27" t="s">
        <v>3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/>
    </row>
    <row r="10" spans="3:18" ht="31.5" x14ac:dyDescent="0.25">
      <c r="C10" s="3" t="s">
        <v>4</v>
      </c>
      <c r="D10" s="4" t="s">
        <v>5</v>
      </c>
      <c r="E10" s="4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6" t="s">
        <v>11</v>
      </c>
      <c r="K10" s="5" t="s">
        <v>12</v>
      </c>
      <c r="L10" s="6" t="s">
        <v>13</v>
      </c>
      <c r="M10" s="5" t="s">
        <v>14</v>
      </c>
      <c r="N10" s="5" t="s">
        <v>15</v>
      </c>
      <c r="O10" s="5" t="s">
        <v>16</v>
      </c>
      <c r="P10" s="5" t="s">
        <v>17</v>
      </c>
      <c r="Q10" s="6" t="s">
        <v>18</v>
      </c>
      <c r="R10" s="5" t="s">
        <v>19</v>
      </c>
    </row>
    <row r="11" spans="3:18" ht="15.75" x14ac:dyDescent="0.25">
      <c r="C11" s="7" t="s">
        <v>20</v>
      </c>
      <c r="D11" s="8">
        <f>D12+D18+D28+D38+D47+D54+D64+D69+D72+D76</f>
        <v>296978631</v>
      </c>
      <c r="E11" s="8">
        <f t="shared" ref="E11:Q11" si="0">E12+E18+E28+E38+E47+E54+E64+E69+E72+E76</f>
        <v>433943562.77999997</v>
      </c>
      <c r="F11" s="8">
        <f t="shared" si="0"/>
        <v>11149142.82</v>
      </c>
      <c r="G11" s="8">
        <f t="shared" si="0"/>
        <v>12077320.040000001</v>
      </c>
      <c r="H11" s="8">
        <f t="shared" si="0"/>
        <v>28676384.960000001</v>
      </c>
      <c r="I11" s="8">
        <f t="shared" si="0"/>
        <v>20456092.25</v>
      </c>
      <c r="J11" s="8">
        <f t="shared" si="0"/>
        <v>25137543.300000001</v>
      </c>
      <c r="K11" s="8">
        <f t="shared" si="0"/>
        <v>22563025.899999999</v>
      </c>
      <c r="L11" s="8">
        <f t="shared" si="0"/>
        <v>20195063.810000002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>SUM(Tabla5[[#This Row],[Enero ]:[Diciembre]])</f>
        <v>140254573.07999998</v>
      </c>
    </row>
    <row r="12" spans="3:18" ht="15.75" x14ac:dyDescent="0.25">
      <c r="C12" s="9" t="s">
        <v>21</v>
      </c>
      <c r="D12" s="10">
        <f>D13+D14+D15+D16+D17</f>
        <v>197468860</v>
      </c>
      <c r="E12" s="10">
        <f t="shared" ref="E12:R12" si="1">E13+E14+E15+E16+E17</f>
        <v>208768860</v>
      </c>
      <c r="F12" s="10">
        <f t="shared" si="1"/>
        <v>9684663.8000000007</v>
      </c>
      <c r="G12" s="10">
        <f t="shared" si="1"/>
        <v>9544731.9900000002</v>
      </c>
      <c r="H12" s="10">
        <f t="shared" si="1"/>
        <v>14760562.77</v>
      </c>
      <c r="I12" s="10">
        <f t="shared" si="1"/>
        <v>9460278.2899999991</v>
      </c>
      <c r="J12" s="10">
        <f t="shared" si="1"/>
        <v>17320711.620000001</v>
      </c>
      <c r="K12" s="10">
        <f t="shared" si="1"/>
        <v>12363333.210000001</v>
      </c>
      <c r="L12" s="10">
        <f t="shared" si="1"/>
        <v>11070876.300000001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84205157.980000019</v>
      </c>
    </row>
    <row r="13" spans="3:18" ht="15.75" x14ac:dyDescent="0.25">
      <c r="C13" s="11" t="s">
        <v>22</v>
      </c>
      <c r="D13" s="12">
        <v>121959220</v>
      </c>
      <c r="E13" s="12">
        <v>125559220</v>
      </c>
      <c r="F13" s="12">
        <v>8235380</v>
      </c>
      <c r="G13" s="12">
        <v>8118380</v>
      </c>
      <c r="H13" s="12">
        <v>8584328.6699999999</v>
      </c>
      <c r="I13" s="12">
        <v>8045380</v>
      </c>
      <c r="J13" s="12">
        <v>8185380</v>
      </c>
      <c r="K13" s="12">
        <v>8602908.4499999993</v>
      </c>
      <c r="L13" s="12">
        <v>8192548.3499999996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3">
        <f>SUM(Tabla5[[#This Row],[Enero ]:[Diciembre]])</f>
        <v>57964305.470000006</v>
      </c>
    </row>
    <row r="14" spans="3:18" ht="15.75" x14ac:dyDescent="0.25">
      <c r="C14" s="11" t="s">
        <v>23</v>
      </c>
      <c r="D14" s="12">
        <v>51728640</v>
      </c>
      <c r="E14" s="12">
        <v>65248640</v>
      </c>
      <c r="F14" s="12">
        <v>221220</v>
      </c>
      <c r="G14" s="14">
        <v>215324</v>
      </c>
      <c r="H14" s="12">
        <v>4885689.8899999997</v>
      </c>
      <c r="I14" s="12">
        <v>209156</v>
      </c>
      <c r="J14" s="12">
        <v>7908183.3300000001</v>
      </c>
      <c r="K14" s="12">
        <v>2409882.41</v>
      </c>
      <c r="L14" s="12">
        <v>1623804.86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3">
        <f>SUM(Tabla5[[#This Row],[Enero ]:[Diciembre]])</f>
        <v>17473260.489999998</v>
      </c>
    </row>
    <row r="15" spans="3:18" ht="15.75" x14ac:dyDescent="0.25">
      <c r="C15" s="11" t="s">
        <v>24</v>
      </c>
      <c r="D15" s="12">
        <v>1000000</v>
      </c>
      <c r="E15" s="12">
        <v>1000000</v>
      </c>
      <c r="F15" s="12">
        <v>0</v>
      </c>
      <c r="G15" s="12">
        <v>0</v>
      </c>
      <c r="H15" s="12">
        <v>87303.59</v>
      </c>
      <c r="I15" s="12">
        <v>0</v>
      </c>
      <c r="J15" s="12">
        <v>0</v>
      </c>
      <c r="K15" s="12">
        <v>77629.56</v>
      </c>
      <c r="L15" s="12">
        <v>22236.799999999999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3">
        <f>SUM(Tabla5[[#This Row],[Enero ]:[Diciembre]])</f>
        <v>187169.94999999998</v>
      </c>
    </row>
    <row r="16" spans="3:18" ht="15.75" x14ac:dyDescent="0.25">
      <c r="C16" s="11" t="s">
        <v>25</v>
      </c>
      <c r="D16" s="12">
        <v>6320000</v>
      </c>
      <c r="E16" s="12">
        <v>500000</v>
      </c>
      <c r="F16" s="12">
        <v>0</v>
      </c>
      <c r="G16" s="12">
        <v>0</v>
      </c>
      <c r="H16" s="12">
        <v>10000</v>
      </c>
      <c r="I16" s="12">
        <v>0</v>
      </c>
      <c r="J16" s="12">
        <v>0</v>
      </c>
      <c r="K16" s="12">
        <v>45000</v>
      </c>
      <c r="L16" s="12">
        <v>10000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3">
        <f>SUM(Tabla5[[#This Row],[Enero ]:[Diciembre]])</f>
        <v>65000</v>
      </c>
    </row>
    <row r="17" spans="3:18" ht="15.75" x14ac:dyDescent="0.25">
      <c r="C17" s="11" t="s">
        <v>26</v>
      </c>
      <c r="D17" s="12">
        <v>16461000</v>
      </c>
      <c r="E17" s="12">
        <v>16461000</v>
      </c>
      <c r="F17" s="12">
        <v>1228063.8</v>
      </c>
      <c r="G17" s="12">
        <v>1211027.99</v>
      </c>
      <c r="H17" s="12">
        <v>1193240.6200000001</v>
      </c>
      <c r="I17" s="12">
        <v>1205742.29</v>
      </c>
      <c r="J17" s="12">
        <v>1227148.29</v>
      </c>
      <c r="K17" s="12">
        <v>1227912.79</v>
      </c>
      <c r="L17" s="12">
        <v>1222286.29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3">
        <f>SUM(Tabla5[[#This Row],[Enero ]:[Diciembre]])</f>
        <v>8515422.0700000003</v>
      </c>
    </row>
    <row r="18" spans="3:18" ht="15.75" x14ac:dyDescent="0.25">
      <c r="C18" s="9" t="s">
        <v>27</v>
      </c>
      <c r="D18" s="10">
        <f>D19+D20+D21+D22+D23+D24+D25+D26+D27</f>
        <v>59160614</v>
      </c>
      <c r="E18" s="10">
        <f t="shared" ref="E18:R18" si="2">E19+E20+E21+E22+E23+E24+E25+E26+E27</f>
        <v>140080545.78</v>
      </c>
      <c r="F18" s="10">
        <f t="shared" si="2"/>
        <v>864479.02</v>
      </c>
      <c r="G18" s="10">
        <f t="shared" si="2"/>
        <v>1628767.5400000003</v>
      </c>
      <c r="H18" s="10">
        <f t="shared" si="2"/>
        <v>6682694.0800000001</v>
      </c>
      <c r="I18" s="10">
        <f t="shared" si="2"/>
        <v>3194322.12</v>
      </c>
      <c r="J18" s="10">
        <f t="shared" si="2"/>
        <v>3280895.2</v>
      </c>
      <c r="K18" s="10">
        <f t="shared" si="2"/>
        <v>8163532</v>
      </c>
      <c r="L18" s="10">
        <f t="shared" si="2"/>
        <v>5676891.3300000001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29491581.290000003</v>
      </c>
    </row>
    <row r="19" spans="3:18" ht="15.75" x14ac:dyDescent="0.25">
      <c r="C19" s="11" t="s">
        <v>28</v>
      </c>
      <c r="D19" s="12">
        <v>11607013</v>
      </c>
      <c r="E19" s="12">
        <v>13222013</v>
      </c>
      <c r="F19" s="12">
        <v>250384.35</v>
      </c>
      <c r="G19" s="12">
        <v>709617.94</v>
      </c>
      <c r="H19" s="12">
        <v>1209769.1000000001</v>
      </c>
      <c r="I19" s="12">
        <v>847466.31</v>
      </c>
      <c r="J19" s="12">
        <v>1388479.4</v>
      </c>
      <c r="K19" s="12">
        <v>1576937.45</v>
      </c>
      <c r="L19" s="12">
        <v>1544403.17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3">
        <f>SUM(Tabla5[[#This Row],[Enero ]:[Diciembre]])</f>
        <v>7527057.7199999997</v>
      </c>
    </row>
    <row r="20" spans="3:18" ht="15.75" x14ac:dyDescent="0.25">
      <c r="C20" s="11" t="s">
        <v>29</v>
      </c>
      <c r="D20" s="12">
        <v>1271700</v>
      </c>
      <c r="E20" s="12">
        <v>1271700</v>
      </c>
      <c r="F20" s="12">
        <v>0</v>
      </c>
      <c r="G20" s="12">
        <v>5369</v>
      </c>
      <c r="H20" s="12">
        <v>112513</v>
      </c>
      <c r="I20" s="12">
        <v>0</v>
      </c>
      <c r="J20" s="12">
        <v>0</v>
      </c>
      <c r="K20" s="12">
        <v>414260.24</v>
      </c>
      <c r="L20" s="12">
        <v>5664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3">
        <f>SUM(Tabla5[[#This Row],[Enero ]:[Diciembre]])</f>
        <v>537806.24</v>
      </c>
    </row>
    <row r="21" spans="3:18" ht="15.75" x14ac:dyDescent="0.25">
      <c r="C21" s="11" t="s">
        <v>30</v>
      </c>
      <c r="D21" s="12">
        <v>5700000</v>
      </c>
      <c r="E21" s="12">
        <v>5700000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1435167.36</v>
      </c>
      <c r="L21" s="12">
        <v>730834.85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f>SUM(Tabla5[[#This Row],[Enero ]:[Diciembre]])</f>
        <v>2166002.21</v>
      </c>
    </row>
    <row r="22" spans="3:18" ht="15.75" x14ac:dyDescent="0.25">
      <c r="C22" s="11" t="s">
        <v>31</v>
      </c>
      <c r="D22" s="12">
        <v>1405000</v>
      </c>
      <c r="E22" s="12">
        <v>1905000</v>
      </c>
      <c r="F22" s="12">
        <v>0</v>
      </c>
      <c r="G22" s="12">
        <v>0</v>
      </c>
      <c r="H22" s="12">
        <v>424204.04</v>
      </c>
      <c r="I22" s="12">
        <v>0</v>
      </c>
      <c r="J22" s="12">
        <v>58897.3</v>
      </c>
      <c r="K22" s="12">
        <v>661277.98</v>
      </c>
      <c r="L22" s="12">
        <v>103765.65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3">
        <f>SUM(Tabla5[[#This Row],[Enero ]:[Diciembre]])</f>
        <v>1248144.9699999997</v>
      </c>
    </row>
    <row r="23" spans="3:18" ht="15.75" x14ac:dyDescent="0.25">
      <c r="C23" s="11" t="s">
        <v>32</v>
      </c>
      <c r="D23" s="12">
        <v>4725000</v>
      </c>
      <c r="E23" s="12">
        <v>9720000</v>
      </c>
      <c r="F23" s="12">
        <v>0</v>
      </c>
      <c r="G23" s="12">
        <v>0</v>
      </c>
      <c r="H23" s="12">
        <v>576506.13</v>
      </c>
      <c r="I23" s="12">
        <v>225674.94</v>
      </c>
      <c r="J23" s="12">
        <v>0</v>
      </c>
      <c r="K23" s="12">
        <v>1104696.5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3">
        <f>SUM(Tabla5[[#This Row],[Enero ]:[Diciembre]])</f>
        <v>1906877.57</v>
      </c>
    </row>
    <row r="24" spans="3:18" ht="15.75" x14ac:dyDescent="0.25">
      <c r="C24" s="11" t="s">
        <v>33</v>
      </c>
      <c r="D24" s="12">
        <v>11666300</v>
      </c>
      <c r="E24" s="12">
        <v>28247315.079999998</v>
      </c>
      <c r="F24" s="12">
        <v>614094.67000000004</v>
      </c>
      <c r="G24" s="12">
        <v>733247.66</v>
      </c>
      <c r="H24" s="12">
        <v>669474.36</v>
      </c>
      <c r="I24" s="12">
        <v>606626.64</v>
      </c>
      <c r="J24" s="12">
        <v>765937.24</v>
      </c>
      <c r="K24" s="12">
        <v>745132.74</v>
      </c>
      <c r="L24" s="12">
        <v>676070.04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3">
        <f>SUM(Tabla5[[#This Row],[Enero ]:[Diciembre]])</f>
        <v>4810583.3500000006</v>
      </c>
    </row>
    <row r="25" spans="3:18" ht="15.75" x14ac:dyDescent="0.25">
      <c r="C25" s="11" t="s">
        <v>34</v>
      </c>
      <c r="D25" s="12">
        <v>4362400</v>
      </c>
      <c r="E25" s="12">
        <v>16447400</v>
      </c>
      <c r="F25" s="12">
        <v>0</v>
      </c>
      <c r="G25" s="12">
        <v>172256.84</v>
      </c>
      <c r="H25" s="12">
        <v>195004.29</v>
      </c>
      <c r="I25" s="12">
        <v>107006.61</v>
      </c>
      <c r="J25" s="12">
        <v>136915.66</v>
      </c>
      <c r="K25" s="12">
        <v>242805.16</v>
      </c>
      <c r="L25" s="12">
        <v>82693.240000000005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3">
        <f>SUM(Tabla5[[#This Row],[Enero ]:[Diciembre]])</f>
        <v>936681.8</v>
      </c>
    </row>
    <row r="26" spans="3:18" ht="15.75" x14ac:dyDescent="0.25">
      <c r="C26" s="11" t="s">
        <v>35</v>
      </c>
      <c r="D26" s="12">
        <v>9898201</v>
      </c>
      <c r="E26" s="12">
        <v>32137117.699999999</v>
      </c>
      <c r="F26" s="12">
        <v>0</v>
      </c>
      <c r="G26" s="12">
        <v>4366</v>
      </c>
      <c r="H26" s="12">
        <v>1791467.64</v>
      </c>
      <c r="I26" s="12">
        <v>330912.59999999998</v>
      </c>
      <c r="J26" s="12">
        <v>24426</v>
      </c>
      <c r="K26" s="12">
        <v>1899681.07</v>
      </c>
      <c r="L26" s="12">
        <v>509053.21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f>SUM(Tabla5[[#This Row],[Enero ]:[Diciembre]])</f>
        <v>4559906.5199999996</v>
      </c>
    </row>
    <row r="27" spans="3:18" ht="15.75" x14ac:dyDescent="0.25">
      <c r="C27" s="11" t="s">
        <v>36</v>
      </c>
      <c r="D27" s="12">
        <v>8525000</v>
      </c>
      <c r="E27" s="12">
        <v>31430000</v>
      </c>
      <c r="F27" s="12">
        <v>0</v>
      </c>
      <c r="G27" s="12">
        <v>3910.1</v>
      </c>
      <c r="H27" s="12">
        <v>1703755.52</v>
      </c>
      <c r="I27" s="12">
        <v>1076635.02</v>
      </c>
      <c r="J27" s="12">
        <v>906239.6</v>
      </c>
      <c r="K27" s="12">
        <v>83573.5</v>
      </c>
      <c r="L27" s="12">
        <v>2024407.17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3">
        <f>SUM(Tabla5[[#This Row],[Enero ]:[Diciembre]])</f>
        <v>5798520.9100000001</v>
      </c>
    </row>
    <row r="28" spans="3:18" ht="15.75" x14ac:dyDescent="0.25">
      <c r="C28" s="9" t="s">
        <v>37</v>
      </c>
      <c r="D28" s="10">
        <f>D29+D30+D31+D32+D33+D34+D35+D36+D37</f>
        <v>20849157</v>
      </c>
      <c r="E28" s="10">
        <f t="shared" ref="E28:R28" si="3">E29+E30+E31+E32+E33+E34+E35+E36+E37</f>
        <v>47954157</v>
      </c>
      <c r="F28" s="10">
        <f t="shared" si="3"/>
        <v>600000</v>
      </c>
      <c r="G28" s="10">
        <f t="shared" si="3"/>
        <v>903820.51</v>
      </c>
      <c r="H28" s="10">
        <f t="shared" si="3"/>
        <v>1200386.5</v>
      </c>
      <c r="I28" s="10">
        <f t="shared" si="3"/>
        <v>775876.69</v>
      </c>
      <c r="J28" s="10">
        <f t="shared" si="3"/>
        <v>2254612.5299999998</v>
      </c>
      <c r="K28" s="10">
        <f t="shared" si="3"/>
        <v>1738425.1500000001</v>
      </c>
      <c r="L28" s="10">
        <f t="shared" si="3"/>
        <v>2228470.25</v>
      </c>
      <c r="M28" s="10">
        <f t="shared" si="3"/>
        <v>0</v>
      </c>
      <c r="N28" s="10">
        <f t="shared" si="3"/>
        <v>0</v>
      </c>
      <c r="O28" s="10">
        <f t="shared" si="3"/>
        <v>0</v>
      </c>
      <c r="P28" s="10">
        <f t="shared" si="3"/>
        <v>0</v>
      </c>
      <c r="Q28" s="10">
        <f t="shared" si="3"/>
        <v>0</v>
      </c>
      <c r="R28" s="10">
        <f t="shared" si="3"/>
        <v>9701591.6300000008</v>
      </c>
    </row>
    <row r="29" spans="3:18" ht="15.75" x14ac:dyDescent="0.25">
      <c r="C29" s="11" t="s">
        <v>38</v>
      </c>
      <c r="D29" s="12">
        <v>1770980</v>
      </c>
      <c r="E29" s="12">
        <v>1773480</v>
      </c>
      <c r="F29" s="12">
        <v>0</v>
      </c>
      <c r="G29" s="12">
        <v>129058.38</v>
      </c>
      <c r="H29" s="12">
        <v>222702.01</v>
      </c>
      <c r="I29" s="12">
        <v>25312</v>
      </c>
      <c r="J29" s="12">
        <v>4896</v>
      </c>
      <c r="K29" s="12">
        <v>118950.39999999999</v>
      </c>
      <c r="L29" s="12">
        <v>167587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3">
        <f>SUM(Tabla5[[#This Row],[Enero ]:[Diciembre]])</f>
        <v>668505.79</v>
      </c>
    </row>
    <row r="30" spans="3:18" ht="15.75" x14ac:dyDescent="0.25">
      <c r="C30" s="11" t="s">
        <v>39</v>
      </c>
      <c r="D30" s="12">
        <v>705000</v>
      </c>
      <c r="E30" s="12">
        <v>715000</v>
      </c>
      <c r="F30" s="12">
        <v>0</v>
      </c>
      <c r="G30" s="12">
        <v>0</v>
      </c>
      <c r="H30" s="12">
        <v>0</v>
      </c>
      <c r="I30" s="12">
        <v>21930</v>
      </c>
      <c r="J30" s="12">
        <v>0</v>
      </c>
      <c r="K30" s="12">
        <v>206708.26</v>
      </c>
      <c r="L30" s="12">
        <v>119475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3">
        <f>SUM(Tabla5[[#This Row],[Enero ]:[Diciembre]])</f>
        <v>348113.26</v>
      </c>
    </row>
    <row r="31" spans="3:18" ht="15.75" x14ac:dyDescent="0.25">
      <c r="C31" s="11" t="s">
        <v>40</v>
      </c>
      <c r="D31" s="12">
        <v>2658480</v>
      </c>
      <c r="E31" s="12">
        <v>4358480</v>
      </c>
      <c r="F31" s="12">
        <v>0</v>
      </c>
      <c r="G31" s="12">
        <v>99108.2</v>
      </c>
      <c r="H31" s="12">
        <v>102727.81</v>
      </c>
      <c r="I31" s="12">
        <v>0</v>
      </c>
      <c r="J31" s="12">
        <v>0</v>
      </c>
      <c r="K31" s="12">
        <v>119093.94</v>
      </c>
      <c r="L31" s="12">
        <v>117465.99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3">
        <f>SUM(Tabla5[[#This Row],[Enero ]:[Diciembre]])</f>
        <v>438395.94</v>
      </c>
    </row>
    <row r="32" spans="3:18" ht="15.75" x14ac:dyDescent="0.25">
      <c r="C32" s="11" t="s">
        <v>41</v>
      </c>
      <c r="D32" s="12">
        <v>0</v>
      </c>
      <c r="E32" s="12">
        <v>90000</v>
      </c>
      <c r="F32" s="12">
        <v>0</v>
      </c>
      <c r="G32" s="12">
        <v>0</v>
      </c>
      <c r="H32" s="12">
        <v>0</v>
      </c>
      <c r="I32" s="12">
        <v>0</v>
      </c>
      <c r="J32" s="12">
        <v>24880.67</v>
      </c>
      <c r="K32" s="12">
        <v>0</v>
      </c>
      <c r="L32" s="12">
        <v>1593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f>SUM(Tabla5[[#This Row],[Enero ]:[Diciembre]])</f>
        <v>26473.67</v>
      </c>
    </row>
    <row r="33" spans="3:18" ht="15.75" x14ac:dyDescent="0.25">
      <c r="C33" s="11" t="s">
        <v>42</v>
      </c>
      <c r="D33" s="12">
        <v>100000</v>
      </c>
      <c r="E33" s="12">
        <v>220000</v>
      </c>
      <c r="F33" s="12">
        <v>0</v>
      </c>
      <c r="G33" s="12">
        <v>0</v>
      </c>
      <c r="H33" s="12">
        <v>2891.01</v>
      </c>
      <c r="I33" s="12">
        <v>25974.69</v>
      </c>
      <c r="J33" s="12">
        <v>0</v>
      </c>
      <c r="K33" s="12">
        <v>0</v>
      </c>
      <c r="L33" s="12">
        <v>1250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3">
        <f>SUM(Tabla5[[#This Row],[Enero ]:[Diciembre]])</f>
        <v>30115.699999999997</v>
      </c>
    </row>
    <row r="34" spans="3:18" ht="15.75" x14ac:dyDescent="0.25">
      <c r="C34" s="11" t="s">
        <v>43</v>
      </c>
      <c r="D34" s="12">
        <v>188200</v>
      </c>
      <c r="E34" s="12">
        <v>188200</v>
      </c>
      <c r="F34" s="12">
        <v>0</v>
      </c>
      <c r="G34" s="12">
        <v>0</v>
      </c>
      <c r="H34" s="12">
        <v>14870.17</v>
      </c>
      <c r="I34" s="12">
        <v>0</v>
      </c>
      <c r="J34" s="12">
        <v>0</v>
      </c>
      <c r="K34" s="12">
        <v>3911</v>
      </c>
      <c r="L34" s="12">
        <v>17847.5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3">
        <f>SUM(Tabla5[[#This Row],[Enero ]:[Diciembre]])</f>
        <v>36628.67</v>
      </c>
    </row>
    <row r="35" spans="3:18" ht="15.75" x14ac:dyDescent="0.25">
      <c r="C35" s="11" t="s">
        <v>44</v>
      </c>
      <c r="D35" s="12">
        <v>12750000</v>
      </c>
      <c r="E35" s="12">
        <v>12955000</v>
      </c>
      <c r="F35" s="12">
        <v>600000</v>
      </c>
      <c r="G35" s="12">
        <v>600000</v>
      </c>
      <c r="H35" s="12">
        <v>602296.68999999994</v>
      </c>
      <c r="I35" s="12">
        <v>600000</v>
      </c>
      <c r="J35" s="12">
        <v>2200435.92</v>
      </c>
      <c r="K35" s="12">
        <v>1140271.32</v>
      </c>
      <c r="L35" s="12">
        <v>1003334.12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3">
        <f>SUM(Tabla5[[#This Row],[Enero ]:[Diciembre]])</f>
        <v>6746338.0499999998</v>
      </c>
    </row>
    <row r="36" spans="3:18" ht="15.75" x14ac:dyDescent="0.25">
      <c r="C36" s="11" t="s">
        <v>45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3">
        <f>SUM(Tabla5[[#This Row],[Enero ]:[Diciembre]])</f>
        <v>0</v>
      </c>
    </row>
    <row r="37" spans="3:18" ht="15.75" x14ac:dyDescent="0.25">
      <c r="C37" s="11" t="s">
        <v>46</v>
      </c>
      <c r="D37" s="12">
        <v>2676497</v>
      </c>
      <c r="E37" s="12">
        <v>27653997</v>
      </c>
      <c r="F37" s="12">
        <v>0</v>
      </c>
      <c r="G37" s="12">
        <v>75653.929999999993</v>
      </c>
      <c r="H37" s="12">
        <v>254898.81</v>
      </c>
      <c r="I37" s="12">
        <v>102660</v>
      </c>
      <c r="J37" s="12">
        <v>24399.94</v>
      </c>
      <c r="K37" s="12">
        <v>149490.23000000001</v>
      </c>
      <c r="L37" s="15">
        <v>799917.64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3">
        <f>SUM(Tabla5[[#This Row],[Enero ]:[Diciembre]])</f>
        <v>1407020.55</v>
      </c>
    </row>
    <row r="38" spans="3:18" ht="15.75" x14ac:dyDescent="0.25">
      <c r="C38" s="9" t="s">
        <v>47</v>
      </c>
      <c r="D38" s="10">
        <f>D39+D40+D41+D42+D43+D44+D45+D46</f>
        <v>15000000</v>
      </c>
      <c r="E38" s="10">
        <f t="shared" ref="E38:R38" si="4">E39+E40+E41+E42+E43+E44+E45+E46</f>
        <v>21000000</v>
      </c>
      <c r="F38" s="10">
        <f t="shared" si="4"/>
        <v>0</v>
      </c>
      <c r="G38" s="10">
        <f t="shared" si="4"/>
        <v>0</v>
      </c>
      <c r="H38" s="10">
        <f t="shared" si="4"/>
        <v>5544091.6100000003</v>
      </c>
      <c r="I38" s="10">
        <f t="shared" si="4"/>
        <v>830157.95</v>
      </c>
      <c r="J38" s="10">
        <f t="shared" si="4"/>
        <v>1979462.5</v>
      </c>
      <c r="K38" s="10">
        <f t="shared" si="4"/>
        <v>45791.25</v>
      </c>
      <c r="L38" s="10">
        <f t="shared" si="4"/>
        <v>201012.02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 t="shared" si="4"/>
        <v>0</v>
      </c>
      <c r="Q38" s="10">
        <f t="shared" si="4"/>
        <v>0</v>
      </c>
      <c r="R38" s="10">
        <f t="shared" si="4"/>
        <v>8600515.3300000001</v>
      </c>
    </row>
    <row r="39" spans="3:18" ht="15.75" x14ac:dyDescent="0.25">
      <c r="C39" s="11" t="s">
        <v>48</v>
      </c>
      <c r="D39" s="12">
        <v>2000000</v>
      </c>
      <c r="E39" s="12">
        <v>20000000</v>
      </c>
      <c r="F39" s="12">
        <v>0</v>
      </c>
      <c r="G39" s="12">
        <v>0</v>
      </c>
      <c r="H39" s="12">
        <v>4544091.6100000003</v>
      </c>
      <c r="I39" s="12">
        <v>830157.95</v>
      </c>
      <c r="J39" s="12">
        <v>1979462.5</v>
      </c>
      <c r="K39" s="12">
        <v>45791.25</v>
      </c>
      <c r="L39" s="12">
        <v>201012.02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3">
        <f>SUM(Tabla5[[#This Row],[Enero ]:[Diciembre]])</f>
        <v>7600515.3300000001</v>
      </c>
    </row>
    <row r="40" spans="3:18" ht="15.75" x14ac:dyDescent="0.25">
      <c r="C40" s="11" t="s">
        <v>49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3">
        <f>SUM(Tabla5[[#This Row],[Enero ]:[Diciembre]])</f>
        <v>0</v>
      </c>
    </row>
    <row r="41" spans="3:18" ht="15.75" x14ac:dyDescent="0.25">
      <c r="C41" s="11" t="s">
        <v>50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3">
        <f>SUM(Tabla5[[#This Row],[Enero ]:[Diciembre]])</f>
        <v>0</v>
      </c>
    </row>
    <row r="42" spans="3:18" ht="15.75" x14ac:dyDescent="0.25">
      <c r="C42" s="11" t="s">
        <v>51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3">
        <f>SUM(Tabla5[[#This Row],[Enero ]:[Diciembre]])</f>
        <v>0</v>
      </c>
    </row>
    <row r="43" spans="3:18" ht="15.75" x14ac:dyDescent="0.25">
      <c r="C43" s="11" t="s">
        <v>52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3">
        <f>SUM(Tabla5[[#This Row],[Enero ]:[Diciembre]])</f>
        <v>0</v>
      </c>
    </row>
    <row r="44" spans="3:18" ht="15.75" x14ac:dyDescent="0.25">
      <c r="C44" s="11" t="s">
        <v>53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3">
        <f>SUM(Tabla5[[#This Row],[Enero ]:[Diciembre]])</f>
        <v>0</v>
      </c>
    </row>
    <row r="45" spans="3:18" ht="15.75" x14ac:dyDescent="0.25">
      <c r="C45" s="11" t="s">
        <v>54</v>
      </c>
      <c r="D45" s="12">
        <v>1000000</v>
      </c>
      <c r="E45" s="12">
        <v>1000000</v>
      </c>
      <c r="F45" s="12">
        <v>0</v>
      </c>
      <c r="G45" s="12">
        <v>0</v>
      </c>
      <c r="H45" s="12">
        <v>1000000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3">
        <f>SUM(Tabla5[[#This Row],[Enero ]:[Diciembre]])</f>
        <v>1000000</v>
      </c>
    </row>
    <row r="46" spans="3:18" ht="15.75" x14ac:dyDescent="0.25">
      <c r="C46" s="11" t="s">
        <v>55</v>
      </c>
      <c r="D46" s="12">
        <v>12000000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3">
        <f>SUM(Tabla5[[#This Row],[Enero ]:[Diciembre]])</f>
        <v>0</v>
      </c>
    </row>
    <row r="47" spans="3:18" ht="15.75" x14ac:dyDescent="0.25">
      <c r="C47" s="9" t="s">
        <v>56</v>
      </c>
      <c r="D47" s="10">
        <f>D48+D49+D50+D51+D52+D53</f>
        <v>0</v>
      </c>
      <c r="E47" s="10">
        <f t="shared" ref="E47:R47" si="5">E48+E49+E50+E51+E52+E53</f>
        <v>0</v>
      </c>
      <c r="F47" s="10">
        <f t="shared" si="5"/>
        <v>0</v>
      </c>
      <c r="G47" s="10">
        <f t="shared" si="5"/>
        <v>0</v>
      </c>
      <c r="H47" s="10">
        <f t="shared" si="5"/>
        <v>0</v>
      </c>
      <c r="I47" s="10">
        <f t="shared" si="5"/>
        <v>0</v>
      </c>
      <c r="J47" s="10">
        <f t="shared" si="5"/>
        <v>0</v>
      </c>
      <c r="K47" s="10">
        <f t="shared" si="5"/>
        <v>0</v>
      </c>
      <c r="L47" s="10">
        <f t="shared" si="5"/>
        <v>0</v>
      </c>
      <c r="M47" s="10">
        <f t="shared" si="5"/>
        <v>0</v>
      </c>
      <c r="N47" s="10">
        <f t="shared" si="5"/>
        <v>0</v>
      </c>
      <c r="O47" s="10">
        <f t="shared" si="5"/>
        <v>0</v>
      </c>
      <c r="P47" s="10">
        <f t="shared" si="5"/>
        <v>0</v>
      </c>
      <c r="Q47" s="10">
        <f t="shared" si="5"/>
        <v>0</v>
      </c>
      <c r="R47" s="10">
        <f t="shared" si="5"/>
        <v>0</v>
      </c>
    </row>
    <row r="48" spans="3:18" ht="15.75" x14ac:dyDescent="0.25">
      <c r="C48" s="11" t="s">
        <v>57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3">
        <f>SUM(Tabla5[[#This Row],[Enero ]:[Diciembre]])</f>
        <v>0</v>
      </c>
    </row>
    <row r="49" spans="3:18" ht="15.75" x14ac:dyDescent="0.25">
      <c r="C49" s="11" t="s">
        <v>58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3">
        <f>SUM(Tabla5[[#This Row],[Enero ]:[Diciembre]])</f>
        <v>0</v>
      </c>
    </row>
    <row r="50" spans="3:18" ht="15.75" x14ac:dyDescent="0.25">
      <c r="C50" s="11" t="s">
        <v>59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3">
        <f>SUM(Tabla5[[#This Row],[Enero ]:[Diciembre]])</f>
        <v>0</v>
      </c>
    </row>
    <row r="51" spans="3:18" ht="15.75" x14ac:dyDescent="0.25">
      <c r="C51" s="11" t="s">
        <v>60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3">
        <f>SUM(Tabla5[[#This Row],[Enero ]:[Diciembre]])</f>
        <v>0</v>
      </c>
    </row>
    <row r="52" spans="3:18" ht="15.75" x14ac:dyDescent="0.25">
      <c r="C52" s="11" t="s">
        <v>61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3">
        <f>SUM(Tabla5[[#This Row],[Enero ]:[Diciembre]])</f>
        <v>0</v>
      </c>
    </row>
    <row r="53" spans="3:18" ht="15.75" x14ac:dyDescent="0.25">
      <c r="C53" s="11" t="s">
        <v>62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3">
        <f>SUM(Tabla5[[#This Row],[Enero ]:[Diciembre]])</f>
        <v>0</v>
      </c>
    </row>
    <row r="54" spans="3:18" ht="15.75" x14ac:dyDescent="0.25">
      <c r="C54" s="9" t="s">
        <v>63</v>
      </c>
      <c r="D54" s="10">
        <f>D55+D56+D57+D58+D59+D60+D61+D62+D63</f>
        <v>4500000</v>
      </c>
      <c r="E54" s="10">
        <f t="shared" ref="E54:R54" si="6">E55+E56+E57+E58+E59+E60+E61+E62+E63</f>
        <v>16140000</v>
      </c>
      <c r="F54" s="10">
        <f t="shared" si="6"/>
        <v>0</v>
      </c>
      <c r="G54" s="10">
        <f t="shared" si="6"/>
        <v>0</v>
      </c>
      <c r="H54" s="10">
        <f t="shared" si="6"/>
        <v>488650</v>
      </c>
      <c r="I54" s="10">
        <f t="shared" si="6"/>
        <v>6195457.2000000002</v>
      </c>
      <c r="J54" s="10">
        <f t="shared" si="6"/>
        <v>301861.44999999995</v>
      </c>
      <c r="K54" s="10">
        <f t="shared" si="6"/>
        <v>251944.28999999998</v>
      </c>
      <c r="L54" s="10">
        <f t="shared" si="6"/>
        <v>1017813.9099999999</v>
      </c>
      <c r="M54" s="10">
        <f t="shared" si="6"/>
        <v>0</v>
      </c>
      <c r="N54" s="10">
        <f t="shared" si="6"/>
        <v>0</v>
      </c>
      <c r="O54" s="10">
        <f t="shared" si="6"/>
        <v>0</v>
      </c>
      <c r="P54" s="10">
        <f t="shared" si="6"/>
        <v>0</v>
      </c>
      <c r="Q54" s="10">
        <f t="shared" si="6"/>
        <v>0</v>
      </c>
      <c r="R54" s="10">
        <f t="shared" si="6"/>
        <v>8255726.8499999996</v>
      </c>
    </row>
    <row r="55" spans="3:18" ht="15.75" x14ac:dyDescent="0.25">
      <c r="C55" s="11" t="s">
        <v>64</v>
      </c>
      <c r="D55" s="12">
        <v>4195000</v>
      </c>
      <c r="E55" s="12">
        <v>3005000</v>
      </c>
      <c r="F55" s="12">
        <v>0</v>
      </c>
      <c r="G55" s="12">
        <v>0</v>
      </c>
      <c r="H55" s="12">
        <v>8100</v>
      </c>
      <c r="I55" s="12">
        <v>156114</v>
      </c>
      <c r="J55" s="12">
        <v>295136.15999999997</v>
      </c>
      <c r="K55" s="12">
        <v>105066.15</v>
      </c>
      <c r="L55" s="12">
        <v>760033.69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3">
        <f>SUM(Tabla5[[#This Row],[Enero ]:[Diciembre]])</f>
        <v>1324450</v>
      </c>
    </row>
    <row r="56" spans="3:18" ht="15.75" x14ac:dyDescent="0.25">
      <c r="C56" s="11" t="s">
        <v>65</v>
      </c>
      <c r="D56" s="12">
        <v>100000</v>
      </c>
      <c r="E56" s="12">
        <v>375000</v>
      </c>
      <c r="F56" s="12">
        <v>0</v>
      </c>
      <c r="G56" s="12">
        <v>0</v>
      </c>
      <c r="H56" s="12">
        <v>85550</v>
      </c>
      <c r="I56" s="12">
        <v>0</v>
      </c>
      <c r="J56" s="12">
        <v>0</v>
      </c>
      <c r="K56" s="12">
        <v>104752.14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3">
        <f>SUM(Tabla5[[#This Row],[Enero ]:[Diciembre]])</f>
        <v>190302.14</v>
      </c>
    </row>
    <row r="57" spans="3:18" ht="15.75" x14ac:dyDescent="0.25">
      <c r="C57" s="11" t="s">
        <v>66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3">
        <f>SUM(Tabla5[[#This Row],[Enero ]:[Diciembre]])</f>
        <v>0</v>
      </c>
    </row>
    <row r="58" spans="3:18" ht="15.75" x14ac:dyDescent="0.25">
      <c r="C58" s="11" t="s">
        <v>67</v>
      </c>
      <c r="D58" s="12">
        <v>0</v>
      </c>
      <c r="E58" s="12">
        <v>11640000</v>
      </c>
      <c r="F58" s="12">
        <v>0</v>
      </c>
      <c r="G58" s="12">
        <v>0</v>
      </c>
      <c r="H58" s="12">
        <v>0</v>
      </c>
      <c r="I58" s="12">
        <v>6039343.2000000002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3">
        <f>SUM(Tabla5[[#This Row],[Enero ]:[Diciembre]])</f>
        <v>6039343.2000000002</v>
      </c>
    </row>
    <row r="59" spans="3:18" ht="15.75" x14ac:dyDescent="0.25">
      <c r="C59" s="11" t="s">
        <v>68</v>
      </c>
      <c r="D59" s="12">
        <v>205000</v>
      </c>
      <c r="E59" s="12">
        <v>710000</v>
      </c>
      <c r="F59" s="12">
        <v>0</v>
      </c>
      <c r="G59" s="12">
        <v>0</v>
      </c>
      <c r="H59" s="12">
        <v>0</v>
      </c>
      <c r="I59" s="12">
        <v>0</v>
      </c>
      <c r="J59" s="12">
        <v>6725.29</v>
      </c>
      <c r="K59" s="12">
        <v>40120</v>
      </c>
      <c r="L59" s="12">
        <v>257780.22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3">
        <f>SUM(Tabla5[[#This Row],[Enero ]:[Diciembre]])</f>
        <v>304625.51</v>
      </c>
    </row>
    <row r="60" spans="3:18" ht="15.75" x14ac:dyDescent="0.25">
      <c r="C60" s="11" t="s">
        <v>69</v>
      </c>
      <c r="D60" s="12">
        <v>0</v>
      </c>
      <c r="E60" s="12">
        <v>10000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2006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3">
        <f>SUM(Tabla5[[#This Row],[Enero ]:[Diciembre]])</f>
        <v>2006</v>
      </c>
    </row>
    <row r="61" spans="3:18" ht="15.75" x14ac:dyDescent="0.25">
      <c r="C61" s="11" t="s">
        <v>70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3">
        <f>SUM(Tabla5[[#This Row],[Enero ]:[Diciembre]])</f>
        <v>0</v>
      </c>
    </row>
    <row r="62" spans="3:18" ht="15.75" x14ac:dyDescent="0.25">
      <c r="C62" s="11" t="s">
        <v>71</v>
      </c>
      <c r="D62" s="12">
        <v>0</v>
      </c>
      <c r="E62" s="12">
        <v>400000</v>
      </c>
      <c r="F62" s="12">
        <v>0</v>
      </c>
      <c r="G62" s="12">
        <v>0</v>
      </c>
      <c r="H62" s="12">
        <v>395000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3">
        <f>SUM(Tabla5[[#This Row],[Enero ]:[Diciembre]])</f>
        <v>395000</v>
      </c>
    </row>
    <row r="63" spans="3:18" ht="15.75" x14ac:dyDescent="0.25">
      <c r="C63" s="11" t="s">
        <v>72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3">
        <f>SUM(Tabla5[[#This Row],[Enero ]:[Diciembre]])</f>
        <v>0</v>
      </c>
    </row>
    <row r="64" spans="3:18" ht="15.75" x14ac:dyDescent="0.25">
      <c r="C64" s="9" t="s">
        <v>73</v>
      </c>
      <c r="D64" s="10">
        <f>D65+D66+D67+D68</f>
        <v>0</v>
      </c>
      <c r="E64" s="10">
        <f t="shared" ref="E64:R64" si="7">E65+E66+E67+E68</f>
        <v>0</v>
      </c>
      <c r="F64" s="10">
        <f t="shared" si="7"/>
        <v>0</v>
      </c>
      <c r="G64" s="10">
        <f t="shared" si="7"/>
        <v>0</v>
      </c>
      <c r="H64" s="10">
        <f t="shared" si="7"/>
        <v>0</v>
      </c>
      <c r="I64" s="10">
        <f t="shared" si="7"/>
        <v>0</v>
      </c>
      <c r="J64" s="10">
        <f t="shared" si="7"/>
        <v>0</v>
      </c>
      <c r="K64" s="10">
        <f t="shared" si="7"/>
        <v>0</v>
      </c>
      <c r="L64" s="10">
        <f t="shared" si="7"/>
        <v>0</v>
      </c>
      <c r="M64" s="10">
        <f t="shared" si="7"/>
        <v>0</v>
      </c>
      <c r="N64" s="10">
        <f t="shared" si="7"/>
        <v>0</v>
      </c>
      <c r="O64" s="10">
        <f t="shared" si="7"/>
        <v>0</v>
      </c>
      <c r="P64" s="10">
        <f t="shared" si="7"/>
        <v>0</v>
      </c>
      <c r="Q64" s="10">
        <f t="shared" si="7"/>
        <v>0</v>
      </c>
      <c r="R64" s="10">
        <f t="shared" si="7"/>
        <v>0</v>
      </c>
    </row>
    <row r="65" spans="3:18" ht="15.75" x14ac:dyDescent="0.25">
      <c r="C65" s="11" t="s">
        <v>74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3">
        <f>SUM(Tabla5[[#This Row],[Enero ]:[Diciembre]])</f>
        <v>0</v>
      </c>
    </row>
    <row r="66" spans="3:18" ht="15.75" x14ac:dyDescent="0.25">
      <c r="C66" s="11" t="s">
        <v>75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3">
        <f>SUM(Tabla5[[#This Row],[Enero ]:[Diciembre]])</f>
        <v>0</v>
      </c>
    </row>
    <row r="67" spans="3:18" ht="15.75" x14ac:dyDescent="0.25">
      <c r="C67" s="11" t="s">
        <v>76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3">
        <f>SUM(Tabla5[[#This Row],[Enero ]:[Diciembre]])</f>
        <v>0</v>
      </c>
    </row>
    <row r="68" spans="3:18" ht="15.75" x14ac:dyDescent="0.25">
      <c r="C68" s="11" t="s">
        <v>77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3">
        <f>SUM(Tabla5[[#This Row],[Enero ]:[Diciembre]])</f>
        <v>0</v>
      </c>
    </row>
    <row r="69" spans="3:18" ht="15.75" x14ac:dyDescent="0.25">
      <c r="C69" s="9" t="s">
        <v>78</v>
      </c>
      <c r="D69" s="10">
        <f>D70+D71+D72+D73+D74+D75</f>
        <v>0</v>
      </c>
      <c r="E69" s="10">
        <f t="shared" ref="E69:R69" si="8">E70+E71+E72+E73+E74+E75</f>
        <v>0</v>
      </c>
      <c r="F69" s="10">
        <f t="shared" si="8"/>
        <v>0</v>
      </c>
      <c r="G69" s="10">
        <f t="shared" si="8"/>
        <v>0</v>
      </c>
      <c r="H69" s="10">
        <f t="shared" si="8"/>
        <v>0</v>
      </c>
      <c r="I69" s="10">
        <f t="shared" si="8"/>
        <v>0</v>
      </c>
      <c r="J69" s="10">
        <f t="shared" si="8"/>
        <v>0</v>
      </c>
      <c r="K69" s="10">
        <f t="shared" si="8"/>
        <v>0</v>
      </c>
      <c r="L69" s="10">
        <f t="shared" si="8"/>
        <v>0</v>
      </c>
      <c r="M69" s="10">
        <f t="shared" si="8"/>
        <v>0</v>
      </c>
      <c r="N69" s="10">
        <f t="shared" si="8"/>
        <v>0</v>
      </c>
      <c r="O69" s="10">
        <f t="shared" si="8"/>
        <v>0</v>
      </c>
      <c r="P69" s="10">
        <f t="shared" si="8"/>
        <v>0</v>
      </c>
      <c r="Q69" s="10">
        <f t="shared" si="8"/>
        <v>0</v>
      </c>
      <c r="R69" s="10">
        <f t="shared" si="8"/>
        <v>0</v>
      </c>
    </row>
    <row r="70" spans="3:18" ht="15.75" x14ac:dyDescent="0.25">
      <c r="C70" s="11" t="s">
        <v>79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3">
        <f>SUM(Tabla5[[#This Row],[Enero ]:[Diciembre]])</f>
        <v>0</v>
      </c>
    </row>
    <row r="71" spans="3:18" ht="15.75" x14ac:dyDescent="0.25">
      <c r="C71" s="11" t="s">
        <v>80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3">
        <f>SUM(Tabla5[[#This Row],[Enero ]:[Diciembre]])</f>
        <v>0</v>
      </c>
    </row>
    <row r="72" spans="3:18" ht="15.75" x14ac:dyDescent="0.25">
      <c r="C72" s="9" t="s">
        <v>81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2">
        <v>0</v>
      </c>
      <c r="N72" s="10">
        <v>0</v>
      </c>
      <c r="O72" s="10">
        <v>0</v>
      </c>
      <c r="P72" s="10">
        <v>0</v>
      </c>
      <c r="Q72" s="10">
        <v>0</v>
      </c>
      <c r="R72" s="16">
        <f>SUM(Tabla5[[#This Row],[Enero ]:[Diciembre]])</f>
        <v>0</v>
      </c>
    </row>
    <row r="73" spans="3:18" ht="15.75" x14ac:dyDescent="0.25">
      <c r="C73" s="11" t="s">
        <v>82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3">
        <f>SUM(Tabla5[[#This Row],[Enero ]:[Diciembre]])</f>
        <v>0</v>
      </c>
    </row>
    <row r="74" spans="3:18" ht="15.75" x14ac:dyDescent="0.25">
      <c r="C74" s="11" t="s">
        <v>83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3">
        <f>SUM(Tabla5[[#This Row],[Enero ]:[Diciembre]])</f>
        <v>0</v>
      </c>
    </row>
    <row r="75" spans="3:18" ht="15.75" x14ac:dyDescent="0.25">
      <c r="C75" s="11" t="s">
        <v>84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3">
        <f>SUM(Tabla5[[#This Row],[Enero ]:[Diciembre]])</f>
        <v>0</v>
      </c>
    </row>
    <row r="76" spans="3:18" ht="15.75" x14ac:dyDescent="0.25">
      <c r="C76" s="7" t="s">
        <v>85</v>
      </c>
      <c r="D76" s="8">
        <f>D77+D80+D83</f>
        <v>0</v>
      </c>
      <c r="E76" s="8">
        <f t="shared" ref="E76:R76" si="9">E77+E80+E83</f>
        <v>0</v>
      </c>
      <c r="F76" s="8">
        <f t="shared" si="9"/>
        <v>0</v>
      </c>
      <c r="G76" s="8">
        <f t="shared" si="9"/>
        <v>0</v>
      </c>
      <c r="H76" s="8">
        <f t="shared" si="9"/>
        <v>0</v>
      </c>
      <c r="I76" s="8">
        <f t="shared" si="9"/>
        <v>0</v>
      </c>
      <c r="J76" s="8">
        <f t="shared" si="9"/>
        <v>0</v>
      </c>
      <c r="K76" s="8">
        <f t="shared" si="9"/>
        <v>0</v>
      </c>
      <c r="L76" s="8">
        <f t="shared" si="9"/>
        <v>0</v>
      </c>
      <c r="M76" s="8">
        <f t="shared" si="9"/>
        <v>0</v>
      </c>
      <c r="N76" s="8">
        <f t="shared" si="9"/>
        <v>0</v>
      </c>
      <c r="O76" s="8">
        <f t="shared" si="9"/>
        <v>0</v>
      </c>
      <c r="P76" s="8">
        <f t="shared" si="9"/>
        <v>0</v>
      </c>
      <c r="Q76" s="8">
        <f t="shared" si="9"/>
        <v>0</v>
      </c>
      <c r="R76" s="8">
        <f t="shared" si="9"/>
        <v>0</v>
      </c>
    </row>
    <row r="77" spans="3:18" ht="15.75" x14ac:dyDescent="0.25">
      <c r="C77" s="9" t="s">
        <v>86</v>
      </c>
      <c r="D77" s="10">
        <f>D78+D79</f>
        <v>0</v>
      </c>
      <c r="E77" s="10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3">
        <f>SUM(Tabla5[[#This Row],[Enero ]:[Diciembre]])</f>
        <v>0</v>
      </c>
    </row>
    <row r="78" spans="3:18" ht="15.75" x14ac:dyDescent="0.25">
      <c r="C78" s="11" t="s">
        <v>87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3">
        <f>SUM(Tabla5[[#This Row],[Enero ]:[Diciembre]])</f>
        <v>0</v>
      </c>
    </row>
    <row r="79" spans="3:18" ht="15.75" x14ac:dyDescent="0.25">
      <c r="C79" s="11" t="s">
        <v>88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3">
        <f>SUM(Tabla5[[#This Row],[Enero ]:[Diciembre]])</f>
        <v>0</v>
      </c>
    </row>
    <row r="80" spans="3:18" ht="15.75" x14ac:dyDescent="0.25">
      <c r="C80" s="9" t="s">
        <v>89</v>
      </c>
      <c r="D80" s="10">
        <f>D81+D82</f>
        <v>0</v>
      </c>
      <c r="E80" s="10">
        <f t="shared" ref="E80:R80" si="10">E81+E82</f>
        <v>0</v>
      </c>
      <c r="F80" s="10">
        <f t="shared" si="10"/>
        <v>0</v>
      </c>
      <c r="G80" s="10">
        <f t="shared" si="10"/>
        <v>0</v>
      </c>
      <c r="H80" s="10">
        <f t="shared" si="10"/>
        <v>0</v>
      </c>
      <c r="I80" s="10">
        <f t="shared" si="10"/>
        <v>0</v>
      </c>
      <c r="J80" s="10">
        <f t="shared" si="10"/>
        <v>0</v>
      </c>
      <c r="K80" s="10">
        <f t="shared" si="10"/>
        <v>0</v>
      </c>
      <c r="L80" s="10">
        <f t="shared" si="10"/>
        <v>0</v>
      </c>
      <c r="M80" s="10">
        <f t="shared" si="10"/>
        <v>0</v>
      </c>
      <c r="N80" s="10">
        <f t="shared" si="10"/>
        <v>0</v>
      </c>
      <c r="O80" s="10">
        <f t="shared" si="10"/>
        <v>0</v>
      </c>
      <c r="P80" s="10">
        <f t="shared" si="10"/>
        <v>0</v>
      </c>
      <c r="Q80" s="10">
        <f t="shared" si="10"/>
        <v>0</v>
      </c>
      <c r="R80" s="10">
        <f t="shared" si="10"/>
        <v>0</v>
      </c>
    </row>
    <row r="81" spans="3:18" ht="15.75" x14ac:dyDescent="0.25">
      <c r="C81" s="11" t="s">
        <v>90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3">
        <f>SUM(Tabla5[[#This Row],[Enero ]:[Diciembre]])</f>
        <v>0</v>
      </c>
    </row>
    <row r="82" spans="3:18" ht="15.75" x14ac:dyDescent="0.25">
      <c r="C82" s="11" t="s">
        <v>91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3">
        <f>SUM(Tabla5[[#This Row],[Enero ]:[Diciembre]])</f>
        <v>0</v>
      </c>
    </row>
    <row r="83" spans="3:18" ht="15.75" x14ac:dyDescent="0.25">
      <c r="C83" s="9" t="s">
        <v>92</v>
      </c>
      <c r="D83" s="10">
        <f>D84</f>
        <v>0</v>
      </c>
      <c r="E83" s="10">
        <f t="shared" ref="E83:R83" si="11">E84</f>
        <v>0</v>
      </c>
      <c r="F83" s="10">
        <f t="shared" si="11"/>
        <v>0</v>
      </c>
      <c r="G83" s="10">
        <f t="shared" si="11"/>
        <v>0</v>
      </c>
      <c r="H83" s="10">
        <f t="shared" si="11"/>
        <v>0</v>
      </c>
      <c r="I83" s="10">
        <f t="shared" si="11"/>
        <v>0</v>
      </c>
      <c r="J83" s="10">
        <f t="shared" si="11"/>
        <v>0</v>
      </c>
      <c r="K83" s="10">
        <f t="shared" si="11"/>
        <v>0</v>
      </c>
      <c r="L83" s="10">
        <f t="shared" si="11"/>
        <v>0</v>
      </c>
      <c r="M83" s="10">
        <f t="shared" si="11"/>
        <v>0</v>
      </c>
      <c r="N83" s="10">
        <f t="shared" si="11"/>
        <v>0</v>
      </c>
      <c r="O83" s="10">
        <f t="shared" si="11"/>
        <v>0</v>
      </c>
      <c r="P83" s="10">
        <f t="shared" si="11"/>
        <v>0</v>
      </c>
      <c r="Q83" s="10">
        <f t="shared" si="11"/>
        <v>0</v>
      </c>
      <c r="R83" s="10">
        <f t="shared" si="11"/>
        <v>0</v>
      </c>
    </row>
    <row r="84" spans="3:18" ht="15.75" x14ac:dyDescent="0.25">
      <c r="C84" s="11" t="s">
        <v>93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3">
        <f>SUM(Tabla5[[#This Row],[Enero ]:[Diciembre]])</f>
        <v>0</v>
      </c>
    </row>
    <row r="85" spans="3:18" ht="15.75" x14ac:dyDescent="0.25">
      <c r="C85" s="17" t="s">
        <v>94</v>
      </c>
      <c r="D85" s="18">
        <f>D12+D18+D28+D38+D47+D54+D64+D69+D72+D76</f>
        <v>296978631</v>
      </c>
      <c r="E85" s="18">
        <f t="shared" ref="E85:R85" si="12">E12+E18+E28+E38+E47+E54+E64+E69+E72+E76</f>
        <v>433943562.77999997</v>
      </c>
      <c r="F85" s="18">
        <f t="shared" si="12"/>
        <v>11149142.82</v>
      </c>
      <c r="G85" s="18">
        <f t="shared" si="12"/>
        <v>12077320.040000001</v>
      </c>
      <c r="H85" s="18">
        <f t="shared" si="12"/>
        <v>28676384.960000001</v>
      </c>
      <c r="I85" s="18">
        <f t="shared" si="12"/>
        <v>20456092.25</v>
      </c>
      <c r="J85" s="18">
        <f t="shared" si="12"/>
        <v>25137543.300000001</v>
      </c>
      <c r="K85" s="18">
        <f t="shared" si="12"/>
        <v>22563025.899999999</v>
      </c>
      <c r="L85" s="18">
        <f t="shared" si="12"/>
        <v>20195063.810000002</v>
      </c>
      <c r="M85" s="18">
        <f t="shared" si="12"/>
        <v>0</v>
      </c>
      <c r="N85" s="18">
        <f t="shared" si="12"/>
        <v>0</v>
      </c>
      <c r="O85" s="18">
        <f t="shared" si="12"/>
        <v>0</v>
      </c>
      <c r="P85" s="18">
        <f t="shared" si="12"/>
        <v>0</v>
      </c>
      <c r="Q85" s="18">
        <f t="shared" si="12"/>
        <v>0</v>
      </c>
      <c r="R85" s="18">
        <f t="shared" si="12"/>
        <v>140254573.08000001</v>
      </c>
    </row>
  </sheetData>
  <mergeCells count="6">
    <mergeCell ref="F9:R9"/>
    <mergeCell ref="C3:R3"/>
    <mergeCell ref="C4:R4"/>
    <mergeCell ref="C5:R5"/>
    <mergeCell ref="C6:R6"/>
    <mergeCell ref="C7:R7"/>
  </mergeCells>
  <pageMargins left="0.23622047244094491" right="0.23622047244094491" top="0.74803149606299213" bottom="0.74803149606299213" header="0.31496062992125984" footer="0.31496062992125984"/>
  <pageSetup scale="35" orientation="landscape" r:id="rId1"/>
  <headerFooter differentFirst="1" alignWithMargins="0">
    <oddHeader>&amp;L
&amp;G&amp;C
&amp;G</oddHeader>
    <oddFooter>&amp;R
&amp;P/&amp;N</oddFooter>
    <firstHeader xml:space="preserve">&amp;L
&amp;G&amp;C
</firstHeader>
    <firstFooter>&amp;R&amp;P/&amp;N</firstFooter>
  </headerFooter>
  <rowBreaks count="1" manualBreakCount="1">
    <brk id="68" max="17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Albelis Balbuena</dc:creator>
  <cp:lastModifiedBy>Albelis Balbuena</cp:lastModifiedBy>
  <cp:lastPrinted>2025-08-01T17:36:01Z</cp:lastPrinted>
  <dcterms:created xsi:type="dcterms:W3CDTF">2025-08-01T17:30:40Z</dcterms:created>
  <dcterms:modified xsi:type="dcterms:W3CDTF">2025-08-01T17:43:23Z</dcterms:modified>
</cp:coreProperties>
</file>